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60" windowWidth="15480" windowHeight="7650"/>
  </bookViews>
  <sheets>
    <sheet name="STATISTICS" sheetId="1" r:id="rId1"/>
  </sheets>
  <calcPr calcId="145621"/>
</workbook>
</file>

<file path=xl/calcChain.xml><?xml version="1.0" encoding="utf-8"?>
<calcChain xmlns="http://schemas.openxmlformats.org/spreadsheetml/2006/main">
  <c r="G48" i="1" l="1"/>
  <c r="F48" i="1" s="1"/>
  <c r="E48" i="1"/>
  <c r="D48" i="1"/>
  <c r="F47" i="1"/>
  <c r="F46" i="1"/>
  <c r="G42" i="1"/>
  <c r="E42" i="1"/>
  <c r="D42" i="1"/>
  <c r="I39" i="1"/>
  <c r="J39" i="1" s="1"/>
  <c r="H39" i="1"/>
  <c r="F39" i="1"/>
  <c r="I38" i="1"/>
  <c r="H38" i="1"/>
  <c r="F38" i="1"/>
  <c r="I37" i="1"/>
  <c r="J37" i="1" s="1"/>
  <c r="H37" i="1"/>
  <c r="F37" i="1"/>
  <c r="I36" i="1"/>
  <c r="H36" i="1"/>
  <c r="H42" i="1" s="1"/>
  <c r="F36" i="1"/>
  <c r="G32" i="1"/>
  <c r="F32" i="1" s="1"/>
  <c r="E32" i="1"/>
  <c r="D32" i="1"/>
  <c r="I31" i="1"/>
  <c r="H31" i="1"/>
  <c r="F31" i="1"/>
  <c r="I27" i="1"/>
  <c r="J27" i="1" s="1"/>
  <c r="H27" i="1"/>
  <c r="F27" i="1"/>
  <c r="I26" i="1"/>
  <c r="H26" i="1"/>
  <c r="F26" i="1"/>
  <c r="I25" i="1"/>
  <c r="J25" i="1" s="1"/>
  <c r="H25" i="1"/>
  <c r="F25" i="1"/>
  <c r="I24" i="1"/>
  <c r="H24" i="1"/>
  <c r="F24" i="1"/>
  <c r="I22" i="1"/>
  <c r="J22" i="1" s="1"/>
  <c r="H22" i="1"/>
  <c r="F22" i="1"/>
  <c r="I19" i="1"/>
  <c r="H19" i="1"/>
  <c r="J19" i="1" s="1"/>
  <c r="F19" i="1"/>
  <c r="I17" i="1"/>
  <c r="J17" i="1" s="1"/>
  <c r="H17" i="1"/>
  <c r="F17" i="1"/>
  <c r="I16" i="1"/>
  <c r="H16" i="1"/>
  <c r="F16" i="1"/>
  <c r="I15" i="1"/>
  <c r="J15" i="1" s="1"/>
  <c r="H15" i="1"/>
  <c r="F15" i="1"/>
  <c r="I14" i="1"/>
  <c r="H14" i="1"/>
  <c r="J14" i="1" s="1"/>
  <c r="F14" i="1"/>
  <c r="I13" i="1"/>
  <c r="J13" i="1" s="1"/>
  <c r="H13" i="1"/>
  <c r="F13" i="1"/>
  <c r="I12" i="1"/>
  <c r="H12" i="1"/>
  <c r="F12" i="1"/>
  <c r="I11" i="1"/>
  <c r="I32" i="1" s="1"/>
  <c r="H11" i="1"/>
  <c r="F11" i="1"/>
  <c r="J16" i="1" l="1"/>
  <c r="J24" i="1"/>
  <c r="J31" i="1"/>
  <c r="H32" i="1"/>
  <c r="K15" i="1" s="1"/>
  <c r="J12" i="1"/>
  <c r="K16" i="1"/>
  <c r="J26" i="1"/>
  <c r="F42" i="1"/>
  <c r="K39" i="1"/>
  <c r="K37" i="1"/>
  <c r="K26" i="1"/>
  <c r="K38" i="1"/>
  <c r="K11" i="1"/>
  <c r="K13" i="1"/>
  <c r="K17" i="1"/>
  <c r="K25" i="1"/>
  <c r="J11" i="1"/>
  <c r="K14" i="1"/>
  <c r="J36" i="1"/>
  <c r="J38" i="1"/>
  <c r="I42" i="1"/>
  <c r="J42" i="1" s="1"/>
  <c r="K36" i="1"/>
  <c r="K12" i="1" l="1"/>
  <c r="K22" i="1"/>
  <c r="K31" i="1"/>
  <c r="K24" i="1"/>
  <c r="J32" i="1"/>
  <c r="K42" i="1"/>
  <c r="K19" i="1"/>
  <c r="K27" i="1"/>
  <c r="K32" i="1"/>
</calcChain>
</file>

<file path=xl/sharedStrings.xml><?xml version="1.0" encoding="utf-8"?>
<sst xmlns="http://schemas.openxmlformats.org/spreadsheetml/2006/main" count="68" uniqueCount="46">
  <si>
    <t>PAKISTAN TEA ASSOCIATION</t>
  </si>
  <si>
    <t>Suite  303, Business Plaza, Mumtaz Hassan Road, Karachi, Pakistan.</t>
  </si>
  <si>
    <t>Tel #. 2422161 Fax #. 2422209  E.mail pta@cyber.net.pk,</t>
  </si>
  <si>
    <t>Web: www.pakistanteaassociation.com</t>
  </si>
  <si>
    <t>IMPORT STATISTICS FOR THE MONTH OF MARCH 2018</t>
  </si>
  <si>
    <t xml:space="preserve">BLACK TEA  </t>
  </si>
  <si>
    <t>S/NO</t>
  </si>
  <si>
    <t xml:space="preserve">ORIGIN </t>
  </si>
  <si>
    <t xml:space="preserve">PKGS </t>
  </si>
  <si>
    <t>NET KGS</t>
  </si>
  <si>
    <t>AVERAGE</t>
  </si>
  <si>
    <t>VALUE US $</t>
  </si>
  <si>
    <t>PAK RUPEES</t>
  </si>
  <si>
    <t>%</t>
  </si>
  <si>
    <t>ARGENTINE</t>
  </si>
  <si>
    <t>BANGLADESH</t>
  </si>
  <si>
    <t>BURUNDI</t>
  </si>
  <si>
    <t>CHINA</t>
  </si>
  <si>
    <t>CONGO</t>
  </si>
  <si>
    <t>ETHIOPIA</t>
  </si>
  <si>
    <t>INDIA</t>
  </si>
  <si>
    <t>INDONESIA</t>
  </si>
  <si>
    <t>KENYA</t>
  </si>
  <si>
    <t>MADGASCAR</t>
  </si>
  <si>
    <t>MALAWI</t>
  </si>
  <si>
    <t>MOZAMBIQUE</t>
  </si>
  <si>
    <t>NEPAL</t>
  </si>
  <si>
    <t>RWANDA</t>
  </si>
  <si>
    <t>S.AFRICA</t>
  </si>
  <si>
    <t>SRILANKA</t>
  </si>
  <si>
    <t>TANZANIA</t>
  </si>
  <si>
    <t>UGANDA</t>
  </si>
  <si>
    <t>VIETNAM</t>
  </si>
  <si>
    <t>ZIMBABWE</t>
  </si>
  <si>
    <t>P. N. GUINEA</t>
  </si>
  <si>
    <t>U.K.</t>
  </si>
  <si>
    <t>UAE</t>
  </si>
  <si>
    <t>TOTAL</t>
  </si>
  <si>
    <t xml:space="preserve">         GREEN TEA</t>
  </si>
  <si>
    <t>U.K</t>
  </si>
  <si>
    <t>NOTE</t>
  </si>
  <si>
    <t>S.NO</t>
  </si>
  <si>
    <t>ORIGIN</t>
  </si>
  <si>
    <t>PKGS</t>
  </si>
  <si>
    <t>INDIA(NORTH)</t>
  </si>
  <si>
    <t>INDIA(SOUTH)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</si>
</sst>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7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</font>
    <font>
      <b/>
      <i/>
      <sz val="10"/>
      <name val="Arial"/>
      <family val="2"/>
    </font>
    <font>
      <sz val="10"/>
      <name val="Arial"/>
      <family val="2"/>
    </font>
    <font>
      <b/>
      <i/>
      <sz val="22"/>
      <name val="Arial"/>
      <family val="2"/>
    </font>
    <font>
      <b/>
      <i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164" fontId="2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</cellStyleXfs>
  <cellXfs count="88">
    <xf numFmtId="0" fontId="0" fillId="0" borderId="0" xfId="0"/>
    <xf numFmtId="2" fontId="3" fillId="0" borderId="0" xfId="0" applyNumberFormat="1" applyFont="1" applyBorder="1" applyAlignment="1">
      <alignment horizontal="left"/>
    </xf>
    <xf numFmtId="165" fontId="3" fillId="0" borderId="0" xfId="1" applyNumberFormat="1" applyFont="1" applyBorder="1" applyAlignment="1">
      <alignment horizontal="left"/>
    </xf>
    <xf numFmtId="164" fontId="3" fillId="0" borderId="0" xfId="1" applyFont="1" applyBorder="1" applyAlignment="1">
      <alignment horizontal="right"/>
    </xf>
    <xf numFmtId="164" fontId="3" fillId="0" borderId="0" xfId="1" applyFont="1" applyBorder="1" applyAlignment="1">
      <alignment horizontal="left"/>
    </xf>
    <xf numFmtId="164" fontId="3" fillId="0" borderId="0" xfId="2" applyFont="1" applyBorder="1" applyAlignment="1">
      <alignment horizontal="left"/>
    </xf>
    <xf numFmtId="2" fontId="3" fillId="0" borderId="0" xfId="0" applyNumberFormat="1" applyFont="1" applyBorder="1"/>
    <xf numFmtId="1" fontId="3" fillId="0" borderId="0" xfId="0" applyNumberFormat="1" applyFont="1" applyBorder="1"/>
    <xf numFmtId="2" fontId="6" fillId="0" borderId="0" xfId="0" applyNumberFormat="1" applyFont="1" applyBorder="1" applyAlignment="1">
      <alignment horizontal="left"/>
    </xf>
    <xf numFmtId="165" fontId="6" fillId="0" borderId="0" xfId="1" applyNumberFormat="1" applyFont="1" applyBorder="1" applyAlignment="1">
      <alignment horizontal="left"/>
    </xf>
    <xf numFmtId="164" fontId="6" fillId="0" borderId="0" xfId="1" applyFont="1" applyBorder="1" applyAlignment="1">
      <alignment horizontal="right"/>
    </xf>
    <xf numFmtId="164" fontId="6" fillId="0" borderId="0" xfId="1" applyFont="1" applyBorder="1" applyAlignment="1">
      <alignment horizontal="left"/>
    </xf>
    <xf numFmtId="164" fontId="6" fillId="0" borderId="0" xfId="2" applyFont="1" applyBorder="1" applyAlignment="1">
      <alignment horizontal="left"/>
    </xf>
    <xf numFmtId="1" fontId="3" fillId="2" borderId="1" xfId="0" applyNumberFormat="1" applyFont="1" applyFill="1" applyBorder="1" applyAlignment="1">
      <alignment horizontal="center"/>
    </xf>
    <xf numFmtId="2" fontId="3" fillId="2" borderId="2" xfId="0" applyNumberFormat="1" applyFont="1" applyFill="1" applyBorder="1" applyAlignment="1">
      <alignment horizontal="center"/>
    </xf>
    <xf numFmtId="165" fontId="3" fillId="2" borderId="3" xfId="1" applyNumberFormat="1" applyFont="1" applyFill="1" applyBorder="1" applyAlignment="1">
      <alignment horizontal="center"/>
    </xf>
    <xf numFmtId="164" fontId="3" fillId="2" borderId="4" xfId="1" applyFont="1" applyFill="1" applyBorder="1" applyAlignment="1">
      <alignment horizontal="right"/>
    </xf>
    <xf numFmtId="2" fontId="3" fillId="2" borderId="4" xfId="0" applyNumberFormat="1" applyFont="1" applyFill="1" applyBorder="1" applyAlignment="1">
      <alignment horizontal="center"/>
    </xf>
    <xf numFmtId="164" fontId="3" fillId="2" borderId="4" xfId="1" applyFont="1" applyFill="1" applyBorder="1" applyAlignment="1">
      <alignment horizontal="center"/>
    </xf>
    <xf numFmtId="164" fontId="3" fillId="2" borderId="5" xfId="2" applyFont="1" applyFill="1" applyBorder="1" applyAlignment="1">
      <alignment horizontal="center"/>
    </xf>
    <xf numFmtId="2" fontId="3" fillId="0" borderId="0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1" fontId="3" fillId="2" borderId="6" xfId="0" applyNumberFormat="1" applyFont="1" applyFill="1" applyBorder="1" applyAlignment="1">
      <alignment horizontal="center"/>
    </xf>
    <xf numFmtId="2" fontId="3" fillId="2" borderId="7" xfId="0" applyNumberFormat="1" applyFont="1" applyFill="1" applyBorder="1" applyAlignment="1">
      <alignment horizontal="left"/>
    </xf>
    <xf numFmtId="165" fontId="3" fillId="0" borderId="8" xfId="1" applyNumberFormat="1" applyFont="1" applyBorder="1" applyAlignment="1"/>
    <xf numFmtId="165" fontId="3" fillId="0" borderId="9" xfId="1" applyNumberFormat="1" applyFont="1" applyBorder="1" applyAlignment="1">
      <alignment horizontal="right"/>
    </xf>
    <xf numFmtId="2" fontId="3" fillId="0" borderId="9" xfId="2" applyNumberFormat="1" applyFont="1" applyBorder="1" applyAlignment="1">
      <alignment horizontal="center"/>
    </xf>
    <xf numFmtId="165" fontId="3" fillId="0" borderId="9" xfId="1" applyNumberFormat="1" applyFont="1" applyBorder="1" applyAlignment="1">
      <alignment horizontal="center"/>
    </xf>
    <xf numFmtId="164" fontId="3" fillId="0" borderId="10" xfId="2" applyFont="1" applyBorder="1" applyAlignment="1"/>
    <xf numFmtId="164" fontId="3" fillId="0" borderId="10" xfId="2" applyNumberFormat="1" applyFont="1" applyBorder="1" applyAlignment="1"/>
    <xf numFmtId="0" fontId="3" fillId="2" borderId="7" xfId="0" applyFont="1" applyFill="1" applyBorder="1"/>
    <xf numFmtId="165" fontId="3" fillId="0" borderId="8" xfId="1" applyNumberFormat="1" applyFont="1" applyBorder="1" applyAlignment="1">
      <alignment horizontal="right"/>
    </xf>
    <xf numFmtId="2" fontId="3" fillId="2" borderId="7" xfId="0" applyNumberFormat="1" applyFont="1" applyFill="1" applyBorder="1"/>
    <xf numFmtId="1" fontId="3" fillId="2" borderId="11" xfId="0" applyNumberFormat="1" applyFont="1" applyFill="1" applyBorder="1" applyAlignment="1">
      <alignment horizontal="center"/>
    </xf>
    <xf numFmtId="2" fontId="3" fillId="2" borderId="9" xfId="0" applyNumberFormat="1" applyFont="1" applyFill="1" applyBorder="1"/>
    <xf numFmtId="165" fontId="3" fillId="0" borderId="9" xfId="1" applyNumberFormat="1" applyFont="1" applyBorder="1" applyAlignment="1"/>
    <xf numFmtId="1" fontId="3" fillId="2" borderId="12" xfId="0" applyNumberFormat="1" applyFont="1" applyFill="1" applyBorder="1" applyAlignment="1">
      <alignment horizontal="center"/>
    </xf>
    <xf numFmtId="2" fontId="3" fillId="2" borderId="13" xfId="0" applyNumberFormat="1" applyFont="1" applyFill="1" applyBorder="1"/>
    <xf numFmtId="165" fontId="3" fillId="0" borderId="13" xfId="1" applyNumberFormat="1" applyFont="1" applyBorder="1" applyAlignment="1"/>
    <xf numFmtId="165" fontId="3" fillId="0" borderId="13" xfId="1" applyNumberFormat="1" applyFont="1" applyBorder="1" applyAlignment="1">
      <alignment horizontal="right"/>
    </xf>
    <xf numFmtId="165" fontId="3" fillId="0" borderId="13" xfId="1" applyNumberFormat="1" applyFont="1" applyBorder="1" applyAlignment="1">
      <alignment horizontal="center"/>
    </xf>
    <xf numFmtId="164" fontId="3" fillId="0" borderId="14" xfId="2" applyNumberFormat="1" applyFont="1" applyBorder="1" applyAlignment="1"/>
    <xf numFmtId="1" fontId="3" fillId="2" borderId="15" xfId="0" applyNumberFormat="1" applyFont="1" applyFill="1" applyBorder="1" applyAlignment="1">
      <alignment horizontal="center"/>
    </xf>
    <xf numFmtId="2" fontId="3" fillId="2" borderId="16" xfId="0" applyNumberFormat="1" applyFont="1" applyFill="1" applyBorder="1" applyAlignment="1">
      <alignment horizontal="left"/>
    </xf>
    <xf numFmtId="165" fontId="3" fillId="2" borderId="17" xfId="1" applyNumberFormat="1" applyFont="1" applyFill="1" applyBorder="1" applyAlignment="1"/>
    <xf numFmtId="165" fontId="3" fillId="2" borderId="18" xfId="1" applyNumberFormat="1" applyFont="1" applyFill="1" applyBorder="1" applyAlignment="1">
      <alignment horizontal="right"/>
    </xf>
    <xf numFmtId="2" fontId="3" fillId="2" borderId="18" xfId="2" applyNumberFormat="1" applyFont="1" applyFill="1" applyBorder="1" applyAlignment="1">
      <alignment horizontal="center"/>
    </xf>
    <xf numFmtId="165" fontId="3" fillId="2" borderId="18" xfId="1" applyNumberFormat="1" applyFont="1" applyFill="1" applyBorder="1" applyAlignment="1">
      <alignment horizontal="center"/>
    </xf>
    <xf numFmtId="164" fontId="3" fillId="2" borderId="19" xfId="2" applyFont="1" applyFill="1" applyBorder="1" applyAlignment="1"/>
    <xf numFmtId="0" fontId="3" fillId="0" borderId="0" xfId="0" applyFont="1" applyBorder="1"/>
    <xf numFmtId="165" fontId="3" fillId="0" borderId="0" xfId="1" applyNumberFormat="1" applyFont="1" applyBorder="1"/>
    <xf numFmtId="165" fontId="3" fillId="0" borderId="0" xfId="1" applyNumberFormat="1" applyFont="1" applyBorder="1" applyAlignment="1">
      <alignment horizontal="right"/>
    </xf>
    <xf numFmtId="165" fontId="3" fillId="0" borderId="0" xfId="1" applyNumberFormat="1" applyFont="1" applyBorder="1" applyAlignment="1">
      <alignment horizontal="center"/>
    </xf>
    <xf numFmtId="164" fontId="3" fillId="0" borderId="0" xfId="2" applyFont="1" applyBorder="1" applyAlignment="1"/>
    <xf numFmtId="1" fontId="3" fillId="2" borderId="20" xfId="0" applyNumberFormat="1" applyFont="1" applyFill="1" applyBorder="1" applyAlignment="1">
      <alignment horizontal="center"/>
    </xf>
    <xf numFmtId="2" fontId="3" fillId="2" borderId="19" xfId="0" applyNumberFormat="1" applyFont="1" applyFill="1" applyBorder="1" applyAlignment="1">
      <alignment horizontal="center"/>
    </xf>
    <xf numFmtId="165" fontId="3" fillId="2" borderId="17" xfId="1" applyNumberFormat="1" applyFont="1" applyFill="1" applyBorder="1" applyAlignment="1">
      <alignment horizontal="center"/>
    </xf>
    <xf numFmtId="2" fontId="3" fillId="2" borderId="18" xfId="0" applyNumberFormat="1" applyFont="1" applyFill="1" applyBorder="1" applyAlignment="1">
      <alignment horizontal="center"/>
    </xf>
    <xf numFmtId="1" fontId="3" fillId="2" borderId="21" xfId="0" applyNumberFormat="1" applyFont="1" applyFill="1" applyBorder="1" applyAlignment="1">
      <alignment horizontal="center"/>
    </xf>
    <xf numFmtId="2" fontId="3" fillId="2" borderId="5" xfId="0" applyNumberFormat="1" applyFont="1" applyFill="1" applyBorder="1" applyAlignment="1">
      <alignment horizontal="left"/>
    </xf>
    <xf numFmtId="165" fontId="3" fillId="0" borderId="3" xfId="1" applyNumberFormat="1" applyFont="1" applyBorder="1" applyAlignment="1">
      <alignment horizontal="right"/>
    </xf>
    <xf numFmtId="165" fontId="3" fillId="0" borderId="4" xfId="1" applyNumberFormat="1" applyFont="1" applyBorder="1" applyAlignment="1">
      <alignment horizontal="right"/>
    </xf>
    <xf numFmtId="165" fontId="3" fillId="0" borderId="22" xfId="1" applyNumberFormat="1" applyFont="1" applyBorder="1" applyAlignment="1">
      <alignment horizontal="center"/>
    </xf>
    <xf numFmtId="2" fontId="3" fillId="2" borderId="10" xfId="0" applyNumberFormat="1" applyFont="1" applyFill="1" applyBorder="1" applyAlignment="1">
      <alignment horizontal="left"/>
    </xf>
    <xf numFmtId="2" fontId="3" fillId="2" borderId="9" xfId="0" applyNumberFormat="1" applyFont="1" applyFill="1" applyBorder="1" applyAlignment="1">
      <alignment horizontal="left"/>
    </xf>
    <xf numFmtId="2" fontId="3" fillId="2" borderId="13" xfId="0" applyNumberFormat="1" applyFont="1" applyFill="1" applyBorder="1" applyAlignment="1">
      <alignment horizontal="left"/>
    </xf>
    <xf numFmtId="2" fontId="3" fillId="0" borderId="13" xfId="2" applyNumberFormat="1" applyFont="1" applyBorder="1" applyAlignment="1">
      <alignment horizontal="center"/>
    </xf>
    <xf numFmtId="164" fontId="3" fillId="0" borderId="14" xfId="2" applyFont="1" applyBorder="1" applyAlignment="1"/>
    <xf numFmtId="2" fontId="3" fillId="2" borderId="19" xfId="0" applyNumberFormat="1" applyFont="1" applyFill="1" applyBorder="1" applyAlignment="1">
      <alignment horizontal="left"/>
    </xf>
    <xf numFmtId="165" fontId="3" fillId="2" borderId="17" xfId="1" applyNumberFormat="1" applyFont="1" applyFill="1" applyBorder="1" applyAlignment="1">
      <alignment horizontal="right"/>
    </xf>
    <xf numFmtId="2" fontId="3" fillId="2" borderId="20" xfId="0" applyNumberFormat="1" applyFont="1" applyFill="1" applyBorder="1" applyAlignment="1">
      <alignment horizontal="center"/>
    </xf>
    <xf numFmtId="165" fontId="3" fillId="2" borderId="19" xfId="1" applyNumberFormat="1" applyFont="1" applyFill="1" applyBorder="1" applyAlignment="1">
      <alignment horizontal="right"/>
    </xf>
    <xf numFmtId="1" fontId="3" fillId="2" borderId="23" xfId="0" applyNumberFormat="1" applyFont="1" applyFill="1" applyBorder="1" applyAlignment="1">
      <alignment horizontal="center"/>
    </xf>
    <xf numFmtId="2" fontId="3" fillId="2" borderId="24" xfId="0" applyNumberFormat="1" applyFont="1" applyFill="1" applyBorder="1"/>
    <xf numFmtId="165" fontId="3" fillId="0" borderId="25" xfId="1" quotePrefix="1" applyNumberFormat="1" applyFont="1" applyBorder="1" applyAlignment="1"/>
    <xf numFmtId="165" fontId="3" fillId="0" borderId="22" xfId="1" quotePrefix="1" applyNumberFormat="1" applyFont="1" applyBorder="1" applyAlignment="1">
      <alignment horizontal="right"/>
    </xf>
    <xf numFmtId="164" fontId="3" fillId="0" borderId="22" xfId="2" applyFont="1" applyBorder="1" applyAlignment="1">
      <alignment horizontal="center"/>
    </xf>
    <xf numFmtId="2" fontId="3" fillId="2" borderId="14" xfId="0" applyNumberFormat="1" applyFont="1" applyFill="1" applyBorder="1"/>
    <xf numFmtId="165" fontId="3" fillId="0" borderId="26" xfId="1" applyNumberFormat="1" applyFont="1" applyBorder="1" applyAlignment="1"/>
    <xf numFmtId="2" fontId="3" fillId="2" borderId="20" xfId="0" applyNumberFormat="1" applyFont="1" applyFill="1" applyBorder="1"/>
    <xf numFmtId="2" fontId="3" fillId="2" borderId="19" xfId="0" applyNumberFormat="1" applyFont="1" applyFill="1" applyBorder="1"/>
    <xf numFmtId="164" fontId="3" fillId="2" borderId="18" xfId="2" applyFont="1" applyFill="1" applyBorder="1" applyAlignment="1">
      <alignment horizontal="center"/>
    </xf>
    <xf numFmtId="165" fontId="3" fillId="0" borderId="0" xfId="2" applyNumberFormat="1" applyFont="1" applyBorder="1" applyAlignment="1">
      <alignment horizontal="center"/>
    </xf>
    <xf numFmtId="164" fontId="3" fillId="0" borderId="0" xfId="1" applyFont="1" applyBorder="1"/>
    <xf numFmtId="164" fontId="3" fillId="0" borderId="0" xfId="2" applyFont="1" applyBorder="1"/>
    <xf numFmtId="164" fontId="3" fillId="0" borderId="0" xfId="1" applyFont="1" applyBorder="1" applyAlignment="1">
      <alignment horizontal="center"/>
    </xf>
    <xf numFmtId="2" fontId="5" fillId="0" borderId="0" xfId="0" applyNumberFormat="1" applyFont="1" applyBorder="1" applyAlignment="1">
      <alignment horizontal="center"/>
    </xf>
    <xf numFmtId="2" fontId="3" fillId="0" borderId="0" xfId="0" applyNumberFormat="1" applyFont="1" applyBorder="1" applyAlignment="1">
      <alignment horizontal="center"/>
    </xf>
  </cellXfs>
  <cellStyles count="7">
    <cellStyle name="Comma 2" xfId="3"/>
    <cellStyle name="Comma 3" xfId="1"/>
    <cellStyle name="Comma 3 2" xfId="2"/>
    <cellStyle name="Normal" xfId="0" builtinId="0"/>
    <cellStyle name="Normal 2" xfId="4"/>
    <cellStyle name="Normal 2 3" xfId="5"/>
    <cellStyle name="Normal 3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381000</xdr:colOff>
          <xdr:row>0</xdr:row>
          <xdr:rowOff>133350</xdr:rowOff>
        </xdr:from>
        <xdr:to>
          <xdr:col>3</xdr:col>
          <xdr:colOff>409575</xdr:colOff>
          <xdr:row>3</xdr:row>
          <xdr:rowOff>123825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X85"/>
  <sheetViews>
    <sheetView tabSelected="1" workbookViewId="0">
      <selection activeCell="K17" sqref="K17"/>
    </sheetView>
  </sheetViews>
  <sheetFormatPr defaultColWidth="13.85546875" defaultRowHeight="12.75" x14ac:dyDescent="0.2"/>
  <cols>
    <col min="1" max="1" width="3" style="6" customWidth="1"/>
    <col min="2" max="2" width="11.28515625" style="6" customWidth="1"/>
    <col min="3" max="3" width="15.28515625" style="6" customWidth="1"/>
    <col min="4" max="4" width="9.28515625" style="50" bestFit="1" customWidth="1"/>
    <col min="5" max="5" width="11.85546875" style="3" bestFit="1" customWidth="1"/>
    <col min="6" max="6" width="11.42578125" style="6" bestFit="1" customWidth="1"/>
    <col min="7" max="7" width="14" style="3" bestFit="1" customWidth="1"/>
    <col min="8" max="8" width="11.85546875" style="83" bestFit="1" customWidth="1"/>
    <col min="9" max="9" width="14.85546875" style="83" bestFit="1" customWidth="1"/>
    <col min="10" max="10" width="11" style="6" bestFit="1" customWidth="1"/>
    <col min="11" max="11" width="8.28515625" style="84" bestFit="1" customWidth="1"/>
    <col min="12" max="15" width="13.85546875" style="6" customWidth="1"/>
    <col min="16" max="16" width="9.85546875" style="6" customWidth="1"/>
    <col min="17" max="17" width="8.140625" style="7" customWidth="1"/>
    <col min="18" max="18" width="13.85546875" style="6" customWidth="1"/>
    <col min="19" max="19" width="25.140625" style="6" customWidth="1"/>
    <col min="20" max="20" width="32.140625" style="6" customWidth="1"/>
    <col min="21" max="21" width="13.85546875" style="6" customWidth="1"/>
    <col min="22" max="22" width="8.42578125" style="6" customWidth="1"/>
    <col min="23" max="23" width="9.85546875" style="6" customWidth="1"/>
    <col min="24" max="24" width="13.85546875" style="6" hidden="1" customWidth="1"/>
    <col min="25" max="26" width="9.5703125" style="6" customWidth="1"/>
    <col min="27" max="27" width="10.140625" style="6" customWidth="1"/>
    <col min="28" max="28" width="9.28515625" style="6" customWidth="1"/>
    <col min="29" max="29" width="8.28515625" style="6" customWidth="1"/>
    <col min="30" max="16384" width="13.85546875" style="6"/>
  </cols>
  <sheetData>
    <row r="1" spans="2:17" x14ac:dyDescent="0.2">
      <c r="B1" s="1"/>
      <c r="C1" s="1"/>
      <c r="D1" s="2"/>
      <c r="F1" s="1"/>
      <c r="H1" s="4"/>
      <c r="I1" s="4"/>
      <c r="J1" s="1"/>
      <c r="K1" s="5"/>
    </row>
    <row r="2" spans="2:17" ht="27.75" x14ac:dyDescent="0.4">
      <c r="B2" s="86" t="s">
        <v>0</v>
      </c>
      <c r="C2" s="86"/>
      <c r="D2" s="86"/>
      <c r="E2" s="86"/>
      <c r="F2" s="86"/>
      <c r="G2" s="86"/>
      <c r="H2" s="86"/>
      <c r="I2" s="86"/>
      <c r="J2" s="86"/>
      <c r="K2" s="86"/>
    </row>
    <row r="3" spans="2:17" x14ac:dyDescent="0.2">
      <c r="B3" s="87" t="s">
        <v>1</v>
      </c>
      <c r="C3" s="87"/>
      <c r="D3" s="87"/>
      <c r="E3" s="87"/>
      <c r="F3" s="87"/>
      <c r="G3" s="87"/>
      <c r="H3" s="87"/>
      <c r="I3" s="87"/>
      <c r="J3" s="87"/>
      <c r="K3" s="87"/>
    </row>
    <row r="4" spans="2:17" x14ac:dyDescent="0.2">
      <c r="B4" s="87" t="s">
        <v>2</v>
      </c>
      <c r="C4" s="87"/>
      <c r="D4" s="87"/>
      <c r="E4" s="87"/>
      <c r="F4" s="87"/>
      <c r="G4" s="87"/>
      <c r="H4" s="87"/>
      <c r="I4" s="87"/>
      <c r="J4" s="87"/>
      <c r="K4" s="87"/>
    </row>
    <row r="5" spans="2:17" x14ac:dyDescent="0.2">
      <c r="B5" s="87" t="s">
        <v>3</v>
      </c>
      <c r="C5" s="87"/>
      <c r="D5" s="87"/>
      <c r="E5" s="87"/>
      <c r="F5" s="87"/>
      <c r="G5" s="87"/>
      <c r="H5" s="87"/>
      <c r="I5" s="87"/>
      <c r="J5" s="87"/>
      <c r="K5" s="87"/>
    </row>
    <row r="6" spans="2:17" x14ac:dyDescent="0.2">
      <c r="B6" s="87" t="s">
        <v>4</v>
      </c>
      <c r="C6" s="87"/>
      <c r="D6" s="87"/>
      <c r="E6" s="87"/>
      <c r="F6" s="87"/>
      <c r="G6" s="87"/>
      <c r="H6" s="87"/>
      <c r="I6" s="87"/>
      <c r="J6" s="87"/>
      <c r="K6" s="87"/>
    </row>
    <row r="7" spans="2:17" ht="13.5" thickBot="1" x14ac:dyDescent="0.25">
      <c r="B7" s="1" t="s">
        <v>5</v>
      </c>
      <c r="C7" s="8"/>
      <c r="D7" s="9"/>
      <c r="E7" s="10"/>
      <c r="F7" s="8"/>
      <c r="G7" s="10"/>
      <c r="H7" s="11"/>
      <c r="I7" s="11"/>
      <c r="J7" s="8"/>
      <c r="K7" s="12"/>
    </row>
    <row r="8" spans="2:17" s="20" customFormat="1" x14ac:dyDescent="0.2">
      <c r="B8" s="13" t="s">
        <v>6</v>
      </c>
      <c r="C8" s="14" t="s">
        <v>7</v>
      </c>
      <c r="D8" s="15" t="s">
        <v>8</v>
      </c>
      <c r="E8" s="16" t="s">
        <v>9</v>
      </c>
      <c r="F8" s="17" t="s">
        <v>10</v>
      </c>
      <c r="G8" s="16" t="s">
        <v>11</v>
      </c>
      <c r="H8" s="18" t="s">
        <v>9</v>
      </c>
      <c r="I8" s="18" t="s">
        <v>12</v>
      </c>
      <c r="J8" s="17" t="s">
        <v>10</v>
      </c>
      <c r="K8" s="19" t="s">
        <v>13</v>
      </c>
      <c r="Q8" s="21"/>
    </row>
    <row r="9" spans="2:17" x14ac:dyDescent="0.2">
      <c r="B9" s="22">
        <v>1</v>
      </c>
      <c r="C9" s="23" t="s">
        <v>14</v>
      </c>
      <c r="D9" s="24"/>
      <c r="E9" s="25"/>
      <c r="F9" s="26"/>
      <c r="G9" s="25"/>
      <c r="H9" s="27"/>
      <c r="I9" s="27"/>
      <c r="J9" s="26"/>
      <c r="K9" s="28"/>
    </row>
    <row r="10" spans="2:17" x14ac:dyDescent="0.2">
      <c r="B10" s="22">
        <v>2</v>
      </c>
      <c r="C10" s="23" t="s">
        <v>15</v>
      </c>
      <c r="D10" s="24"/>
      <c r="E10" s="25"/>
      <c r="F10" s="26"/>
      <c r="G10" s="27"/>
      <c r="H10" s="27"/>
      <c r="I10" s="27"/>
      <c r="J10" s="26"/>
      <c r="K10" s="29"/>
    </row>
    <row r="11" spans="2:17" x14ac:dyDescent="0.2">
      <c r="B11" s="22">
        <v>3</v>
      </c>
      <c r="C11" s="23" t="s">
        <v>16</v>
      </c>
      <c r="D11" s="24">
        <v>5005</v>
      </c>
      <c r="E11" s="25">
        <v>334169</v>
      </c>
      <c r="F11" s="26">
        <f t="shared" ref="F11:F31" si="0">+G11/E11</f>
        <v>3.0951038247114493</v>
      </c>
      <c r="G11" s="27">
        <v>1034287.7500000003</v>
      </c>
      <c r="H11" s="27">
        <f t="shared" ref="H11:H31" si="1">E11</f>
        <v>334169</v>
      </c>
      <c r="I11" s="27">
        <f>G11*115.4</f>
        <v>119356806.35000004</v>
      </c>
      <c r="J11" s="26">
        <f t="shared" ref="J11:J31" si="2">+I11/H11</f>
        <v>357.17498137170128</v>
      </c>
      <c r="K11" s="29">
        <f>+H11/H32*100</f>
        <v>1.8763011063022677</v>
      </c>
    </row>
    <row r="12" spans="2:17" x14ac:dyDescent="0.2">
      <c r="B12" s="22">
        <v>4</v>
      </c>
      <c r="C12" s="23" t="s">
        <v>17</v>
      </c>
      <c r="D12" s="24">
        <v>6995</v>
      </c>
      <c r="E12" s="25">
        <v>435333</v>
      </c>
      <c r="F12" s="26">
        <f t="shared" si="0"/>
        <v>0.68748489087663933</v>
      </c>
      <c r="G12" s="27">
        <v>299284.86000000004</v>
      </c>
      <c r="H12" s="27">
        <f t="shared" si="1"/>
        <v>435333</v>
      </c>
      <c r="I12" s="27">
        <f t="shared" ref="I12:I31" si="3">G12*115.4</f>
        <v>34537472.844000004</v>
      </c>
      <c r="J12" s="26">
        <f t="shared" si="2"/>
        <v>79.335756407164183</v>
      </c>
      <c r="K12" s="29">
        <f>+H12/H32*100</f>
        <v>2.4443194596443272</v>
      </c>
    </row>
    <row r="13" spans="2:17" x14ac:dyDescent="0.2">
      <c r="B13" s="22">
        <v>5</v>
      </c>
      <c r="C13" s="23" t="s">
        <v>18</v>
      </c>
      <c r="D13" s="24">
        <v>160</v>
      </c>
      <c r="E13" s="25">
        <v>9880</v>
      </c>
      <c r="F13" s="26">
        <f t="shared" si="0"/>
        <v>1.8074979757085021</v>
      </c>
      <c r="G13" s="27">
        <v>17858.080000000002</v>
      </c>
      <c r="H13" s="27">
        <f t="shared" si="1"/>
        <v>9880</v>
      </c>
      <c r="I13" s="27">
        <f t="shared" si="3"/>
        <v>2060822.4320000003</v>
      </c>
      <c r="J13" s="26">
        <f t="shared" si="2"/>
        <v>208.58526639676117</v>
      </c>
      <c r="K13" s="29">
        <f>+H13/H32*100</f>
        <v>5.5474490243758119E-2</v>
      </c>
    </row>
    <row r="14" spans="2:17" x14ac:dyDescent="0.2">
      <c r="B14" s="22">
        <v>6</v>
      </c>
      <c r="C14" s="23" t="s">
        <v>19</v>
      </c>
      <c r="D14" s="24">
        <v>960</v>
      </c>
      <c r="E14" s="25">
        <v>48334</v>
      </c>
      <c r="F14" s="26">
        <f t="shared" si="0"/>
        <v>2.4626126536185708</v>
      </c>
      <c r="G14" s="27">
        <v>119027.92</v>
      </c>
      <c r="H14" s="27">
        <f t="shared" si="1"/>
        <v>48334</v>
      </c>
      <c r="I14" s="27">
        <f t="shared" si="3"/>
        <v>13735821.968</v>
      </c>
      <c r="J14" s="26">
        <f t="shared" si="2"/>
        <v>284.18550022758308</v>
      </c>
      <c r="K14" s="29">
        <f>+H14/H32*100</f>
        <v>0.27138704569249034</v>
      </c>
    </row>
    <row r="15" spans="2:17" x14ac:dyDescent="0.2">
      <c r="B15" s="22">
        <v>7</v>
      </c>
      <c r="C15" s="23" t="s">
        <v>20</v>
      </c>
      <c r="D15" s="24">
        <v>18069</v>
      </c>
      <c r="E15" s="25">
        <v>1191396</v>
      </c>
      <c r="F15" s="26">
        <f t="shared" si="0"/>
        <v>1.4543929138590359</v>
      </c>
      <c r="G15" s="27">
        <v>1732757.9</v>
      </c>
      <c r="H15" s="27">
        <f t="shared" si="1"/>
        <v>1191396</v>
      </c>
      <c r="I15" s="27">
        <f t="shared" si="3"/>
        <v>199960261.66</v>
      </c>
      <c r="J15" s="26">
        <f t="shared" si="2"/>
        <v>167.83694225933274</v>
      </c>
      <c r="K15" s="29">
        <f>+H15/H32*100</f>
        <v>6.6894823662401262</v>
      </c>
    </row>
    <row r="16" spans="2:17" x14ac:dyDescent="0.2">
      <c r="B16" s="22">
        <v>8</v>
      </c>
      <c r="C16" s="23" t="s">
        <v>21</v>
      </c>
      <c r="D16" s="24">
        <v>3900</v>
      </c>
      <c r="E16" s="25">
        <v>234460</v>
      </c>
      <c r="F16" s="26">
        <f t="shared" si="0"/>
        <v>2.212396144331656</v>
      </c>
      <c r="G16" s="27">
        <v>518718.4</v>
      </c>
      <c r="H16" s="27">
        <f t="shared" si="1"/>
        <v>234460</v>
      </c>
      <c r="I16" s="27">
        <f t="shared" si="3"/>
        <v>59860103.360000007</v>
      </c>
      <c r="J16" s="26">
        <f t="shared" si="2"/>
        <v>255.31051505587311</v>
      </c>
      <c r="K16" s="29">
        <f>+H16/H32*100</f>
        <v>1.316452326169183</v>
      </c>
    </row>
    <row r="17" spans="2:11" x14ac:dyDescent="0.2">
      <c r="B17" s="22">
        <v>9</v>
      </c>
      <c r="C17" s="23" t="s">
        <v>22</v>
      </c>
      <c r="D17" s="24">
        <v>187094</v>
      </c>
      <c r="E17" s="25">
        <v>12795493.9</v>
      </c>
      <c r="F17" s="26">
        <f t="shared" si="0"/>
        <v>3.1849987789842165</v>
      </c>
      <c r="G17" s="27">
        <v>40753632.447999991</v>
      </c>
      <c r="H17" s="27">
        <f t="shared" si="1"/>
        <v>12795493.9</v>
      </c>
      <c r="I17" s="27">
        <f t="shared" si="3"/>
        <v>4702969184.4991989</v>
      </c>
      <c r="J17" s="26">
        <f t="shared" si="2"/>
        <v>367.54885909477855</v>
      </c>
      <c r="K17" s="29">
        <f>+H17/H32*100</f>
        <v>71.844483959475355</v>
      </c>
    </row>
    <row r="18" spans="2:11" x14ac:dyDescent="0.2">
      <c r="B18" s="22">
        <v>10</v>
      </c>
      <c r="C18" s="30" t="s">
        <v>23</v>
      </c>
      <c r="D18" s="24"/>
      <c r="E18" s="25"/>
      <c r="F18" s="26"/>
      <c r="G18" s="25"/>
      <c r="H18" s="27"/>
      <c r="I18" s="27"/>
      <c r="J18" s="26"/>
      <c r="K18" s="29"/>
    </row>
    <row r="19" spans="2:11" x14ac:dyDescent="0.2">
      <c r="B19" s="22">
        <v>11</v>
      </c>
      <c r="C19" s="23" t="s">
        <v>24</v>
      </c>
      <c r="D19" s="24">
        <v>2000</v>
      </c>
      <c r="E19" s="25">
        <v>124520</v>
      </c>
      <c r="F19" s="26">
        <f t="shared" si="0"/>
        <v>2.3476309026662383</v>
      </c>
      <c r="G19" s="27">
        <v>292327</v>
      </c>
      <c r="H19" s="27">
        <f t="shared" si="1"/>
        <v>124520</v>
      </c>
      <c r="I19" s="27">
        <f t="shared" si="3"/>
        <v>33734535.800000004</v>
      </c>
      <c r="J19" s="26">
        <f t="shared" si="2"/>
        <v>270.91660616768394</v>
      </c>
      <c r="K19" s="29">
        <f>+H19/H32*100</f>
        <v>0.69915825153368028</v>
      </c>
    </row>
    <row r="20" spans="2:11" x14ac:dyDescent="0.2">
      <c r="B20" s="22">
        <v>12</v>
      </c>
      <c r="C20" s="23" t="s">
        <v>25</v>
      </c>
      <c r="D20" s="24"/>
      <c r="E20" s="25"/>
      <c r="F20" s="26"/>
      <c r="G20" s="25"/>
      <c r="H20" s="27"/>
      <c r="I20" s="27"/>
      <c r="J20" s="26"/>
      <c r="K20" s="29"/>
    </row>
    <row r="21" spans="2:11" x14ac:dyDescent="0.2">
      <c r="B21" s="22">
        <v>13</v>
      </c>
      <c r="C21" s="23" t="s">
        <v>26</v>
      </c>
      <c r="D21" s="24"/>
      <c r="E21" s="25"/>
      <c r="F21" s="26"/>
      <c r="G21" s="25"/>
      <c r="H21" s="27"/>
      <c r="I21" s="27"/>
      <c r="J21" s="26"/>
      <c r="K21" s="29"/>
    </row>
    <row r="22" spans="2:11" x14ac:dyDescent="0.2">
      <c r="B22" s="22">
        <v>14</v>
      </c>
      <c r="C22" s="23" t="s">
        <v>27</v>
      </c>
      <c r="D22" s="24">
        <v>17610</v>
      </c>
      <c r="E22" s="25">
        <v>1211266</v>
      </c>
      <c r="F22" s="26">
        <f t="shared" si="0"/>
        <v>3.1633318115096087</v>
      </c>
      <c r="G22" s="27">
        <v>3831636.2699999977</v>
      </c>
      <c r="H22" s="27">
        <f t="shared" si="1"/>
        <v>1211266</v>
      </c>
      <c r="I22" s="27">
        <f t="shared" si="3"/>
        <v>442170825.55799973</v>
      </c>
      <c r="J22" s="26">
        <f t="shared" si="2"/>
        <v>365.04849104820886</v>
      </c>
      <c r="K22" s="29">
        <f>+H22/H32*100</f>
        <v>6.8010489776918943</v>
      </c>
    </row>
    <row r="23" spans="2:11" x14ac:dyDescent="0.2">
      <c r="B23" s="22">
        <v>15</v>
      </c>
      <c r="C23" s="23" t="s">
        <v>28</v>
      </c>
      <c r="D23" s="24"/>
      <c r="E23" s="25"/>
      <c r="F23" s="26"/>
      <c r="G23" s="25"/>
      <c r="H23" s="27"/>
      <c r="I23" s="27"/>
      <c r="J23" s="26"/>
      <c r="K23" s="29"/>
    </row>
    <row r="24" spans="2:11" x14ac:dyDescent="0.2">
      <c r="B24" s="22">
        <v>16</v>
      </c>
      <c r="C24" s="23" t="s">
        <v>29</v>
      </c>
      <c r="D24" s="24">
        <v>50</v>
      </c>
      <c r="E24" s="25">
        <v>3080</v>
      </c>
      <c r="F24" s="26">
        <f t="shared" si="0"/>
        <v>5.2255000000000003</v>
      </c>
      <c r="G24" s="27">
        <v>16094.54</v>
      </c>
      <c r="H24" s="27">
        <f t="shared" si="1"/>
        <v>3080</v>
      </c>
      <c r="I24" s="27">
        <f t="shared" si="3"/>
        <v>1857309.9160000002</v>
      </c>
      <c r="J24" s="26">
        <f t="shared" si="2"/>
        <v>603.0227000000001</v>
      </c>
      <c r="K24" s="29">
        <f>+H24/H32*100</f>
        <v>1.7293666999066294E-2</v>
      </c>
    </row>
    <row r="25" spans="2:11" x14ac:dyDescent="0.2">
      <c r="B25" s="22">
        <v>17</v>
      </c>
      <c r="C25" s="23" t="s">
        <v>30</v>
      </c>
      <c r="D25" s="24">
        <v>8299</v>
      </c>
      <c r="E25" s="25">
        <v>463486</v>
      </c>
      <c r="F25" s="26">
        <f t="shared" si="0"/>
        <v>2.0326399287141359</v>
      </c>
      <c r="G25" s="27">
        <v>942100.15</v>
      </c>
      <c r="H25" s="27">
        <f t="shared" si="1"/>
        <v>463486</v>
      </c>
      <c r="I25" s="27">
        <f t="shared" si="3"/>
        <v>108718357.31</v>
      </c>
      <c r="J25" s="26">
        <f t="shared" si="2"/>
        <v>234.56664777361129</v>
      </c>
      <c r="K25" s="29">
        <f>+H25/H32*100</f>
        <v>2.602393682704299</v>
      </c>
    </row>
    <row r="26" spans="2:11" x14ac:dyDescent="0.2">
      <c r="B26" s="22">
        <v>18</v>
      </c>
      <c r="C26" s="23" t="s">
        <v>31</v>
      </c>
      <c r="D26" s="24">
        <v>10110</v>
      </c>
      <c r="E26" s="25">
        <v>615753</v>
      </c>
      <c r="F26" s="26">
        <f t="shared" si="0"/>
        <v>2.0414977596536268</v>
      </c>
      <c r="G26" s="27">
        <v>1257058.3699999996</v>
      </c>
      <c r="H26" s="27">
        <f t="shared" si="1"/>
        <v>615753</v>
      </c>
      <c r="I26" s="27">
        <f t="shared" si="3"/>
        <v>145064535.89799997</v>
      </c>
      <c r="J26" s="26">
        <f t="shared" si="2"/>
        <v>235.58884146402855</v>
      </c>
      <c r="K26" s="29">
        <f>+H26/H32*100</f>
        <v>3.4573465375571648</v>
      </c>
    </row>
    <row r="27" spans="2:11" x14ac:dyDescent="0.2">
      <c r="B27" s="22">
        <v>19</v>
      </c>
      <c r="C27" s="23" t="s">
        <v>32</v>
      </c>
      <c r="D27" s="31">
        <v>4530</v>
      </c>
      <c r="E27" s="25">
        <v>272100</v>
      </c>
      <c r="F27" s="26">
        <f t="shared" si="0"/>
        <v>1.4443737963983829</v>
      </c>
      <c r="G27" s="25">
        <v>393014.11</v>
      </c>
      <c r="H27" s="27">
        <f t="shared" si="1"/>
        <v>272100</v>
      </c>
      <c r="I27" s="27">
        <f t="shared" si="3"/>
        <v>45353828.294</v>
      </c>
      <c r="J27" s="26">
        <f t="shared" si="2"/>
        <v>166.68073610437338</v>
      </c>
      <c r="K27" s="29">
        <f>+H27/H32*100</f>
        <v>1.5277944124824476</v>
      </c>
    </row>
    <row r="28" spans="2:11" x14ac:dyDescent="0.2">
      <c r="B28" s="22">
        <v>20</v>
      </c>
      <c r="C28" s="23" t="s">
        <v>33</v>
      </c>
      <c r="D28" s="24"/>
      <c r="E28" s="25"/>
      <c r="F28" s="26"/>
      <c r="G28" s="25"/>
      <c r="H28" s="27"/>
      <c r="I28" s="27"/>
      <c r="J28" s="26"/>
      <c r="K28" s="29"/>
    </row>
    <row r="29" spans="2:11" x14ac:dyDescent="0.2">
      <c r="B29" s="22">
        <v>21</v>
      </c>
      <c r="C29" s="32" t="s">
        <v>34</v>
      </c>
      <c r="D29" s="24"/>
      <c r="E29" s="25"/>
      <c r="F29" s="26"/>
      <c r="G29" s="25"/>
      <c r="H29" s="27"/>
      <c r="I29" s="27"/>
      <c r="J29" s="26"/>
      <c r="K29" s="29"/>
    </row>
    <row r="30" spans="2:11" x14ac:dyDescent="0.2">
      <c r="B30" s="33">
        <v>22</v>
      </c>
      <c r="C30" s="34" t="s">
        <v>35</v>
      </c>
      <c r="D30" s="35"/>
      <c r="E30" s="25"/>
      <c r="F30" s="26"/>
      <c r="G30" s="27"/>
      <c r="H30" s="27"/>
      <c r="I30" s="27"/>
      <c r="J30" s="26"/>
      <c r="K30" s="29"/>
    </row>
    <row r="31" spans="2:11" ht="13.5" thickBot="1" x14ac:dyDescent="0.25">
      <c r="B31" s="36">
        <v>23</v>
      </c>
      <c r="C31" s="37" t="s">
        <v>36</v>
      </c>
      <c r="D31" s="38">
        <v>38760</v>
      </c>
      <c r="E31" s="39">
        <v>70717</v>
      </c>
      <c r="F31" s="26">
        <f t="shared" si="0"/>
        <v>5.9635823069417553</v>
      </c>
      <c r="G31" s="40">
        <v>421726.65000000008</v>
      </c>
      <c r="H31" s="27">
        <f t="shared" si="1"/>
        <v>70717</v>
      </c>
      <c r="I31" s="27">
        <f t="shared" si="3"/>
        <v>48667255.410000011</v>
      </c>
      <c r="J31" s="26">
        <f t="shared" si="2"/>
        <v>688.19739822107852</v>
      </c>
      <c r="K31" s="41">
        <f>+H31/H32*100</f>
        <v>0.39706371726395173</v>
      </c>
    </row>
    <row r="32" spans="2:11" ht="13.5" thickBot="1" x14ac:dyDescent="0.25">
      <c r="B32" s="42"/>
      <c r="C32" s="43" t="s">
        <v>37</v>
      </c>
      <c r="D32" s="44">
        <f>SUM(D11:D31)</f>
        <v>303542</v>
      </c>
      <c r="E32" s="45">
        <f>SUM(E11:E31)</f>
        <v>17809987.899999999</v>
      </c>
      <c r="F32" s="46">
        <f>+G32/E32</f>
        <v>2.8989084517008563</v>
      </c>
      <c r="G32" s="45">
        <f>SUM(G11:G31)</f>
        <v>51629524.447999984</v>
      </c>
      <c r="H32" s="47">
        <f>SUM(H11:H31)</f>
        <v>17809987.899999999</v>
      </c>
      <c r="I32" s="47">
        <f>SUM(I11:I31)</f>
        <v>5958047121.2991991</v>
      </c>
      <c r="J32" s="46">
        <f>+I32/H32</f>
        <v>334.53403532627891</v>
      </c>
      <c r="K32" s="48">
        <f>SUM(K9:K31)</f>
        <v>100.00000000000001</v>
      </c>
    </row>
    <row r="33" spans="2:17" x14ac:dyDescent="0.2">
      <c r="B33" s="21"/>
      <c r="C33" s="49"/>
      <c r="E33" s="51"/>
      <c r="F33" s="20"/>
      <c r="G33" s="52"/>
      <c r="H33" s="52"/>
      <c r="I33" s="52"/>
      <c r="J33" s="20"/>
      <c r="K33" s="53"/>
    </row>
    <row r="34" spans="2:17" ht="13.5" thickBot="1" x14ac:dyDescent="0.25">
      <c r="B34" s="21" t="s">
        <v>38</v>
      </c>
      <c r="C34" s="1"/>
      <c r="D34" s="51"/>
      <c r="E34" s="51"/>
      <c r="F34" s="51"/>
      <c r="G34" s="51"/>
      <c r="H34" s="52"/>
      <c r="I34" s="52"/>
      <c r="J34" s="20"/>
      <c r="K34" s="53"/>
    </row>
    <row r="35" spans="2:17" s="20" customFormat="1" ht="13.5" thickBot="1" x14ac:dyDescent="0.25">
      <c r="B35" s="54" t="s">
        <v>6</v>
      </c>
      <c r="C35" s="55" t="s">
        <v>7</v>
      </c>
      <c r="D35" s="56" t="s">
        <v>8</v>
      </c>
      <c r="E35" s="45" t="s">
        <v>9</v>
      </c>
      <c r="F35" s="57" t="s">
        <v>10</v>
      </c>
      <c r="G35" s="45" t="s">
        <v>11</v>
      </c>
      <c r="H35" s="47" t="s">
        <v>9</v>
      </c>
      <c r="I35" s="47" t="s">
        <v>12</v>
      </c>
      <c r="J35" s="57" t="s">
        <v>10</v>
      </c>
      <c r="K35" s="48" t="s">
        <v>13</v>
      </c>
      <c r="Q35" s="21"/>
    </row>
    <row r="36" spans="2:17" x14ac:dyDescent="0.2">
      <c r="B36" s="58">
        <v>1</v>
      </c>
      <c r="C36" s="59" t="s">
        <v>21</v>
      </c>
      <c r="D36" s="60">
        <v>200</v>
      </c>
      <c r="E36" s="61">
        <v>10000</v>
      </c>
      <c r="F36" s="26">
        <f>+G36/E36</f>
        <v>1.9756799999999999</v>
      </c>
      <c r="G36" s="62">
        <v>19756.8</v>
      </c>
      <c r="H36" s="27">
        <f>E36</f>
        <v>10000</v>
      </c>
      <c r="I36" s="27">
        <f>G36*115.4</f>
        <v>2279934.7200000002</v>
      </c>
      <c r="J36" s="26">
        <f>+I36/H36</f>
        <v>227.99347200000003</v>
      </c>
      <c r="K36" s="28">
        <f>+H36/H42*100</f>
        <v>5.7224279117143819</v>
      </c>
    </row>
    <row r="37" spans="2:17" x14ac:dyDescent="0.2">
      <c r="B37" s="33">
        <v>2</v>
      </c>
      <c r="C37" s="63" t="s">
        <v>15</v>
      </c>
      <c r="D37" s="31">
        <v>225</v>
      </c>
      <c r="E37" s="25">
        <v>9920</v>
      </c>
      <c r="F37" s="26">
        <f>+G37/E37</f>
        <v>6.95</v>
      </c>
      <c r="G37" s="27">
        <v>68944</v>
      </c>
      <c r="H37" s="27">
        <f>E37</f>
        <v>9920</v>
      </c>
      <c r="I37" s="27">
        <f>G37*115.4</f>
        <v>7956137.6000000006</v>
      </c>
      <c r="J37" s="26">
        <f>+I37/H37</f>
        <v>802.03000000000009</v>
      </c>
      <c r="K37" s="28">
        <f>+H37/H42*100</f>
        <v>5.6766484884206676</v>
      </c>
    </row>
    <row r="38" spans="2:17" x14ac:dyDescent="0.2">
      <c r="B38" s="33">
        <v>3</v>
      </c>
      <c r="C38" s="63" t="s">
        <v>17</v>
      </c>
      <c r="D38" s="31">
        <v>930</v>
      </c>
      <c r="E38" s="25">
        <v>26750</v>
      </c>
      <c r="F38" s="26">
        <f>+G38/E38</f>
        <v>3.3605607476635515</v>
      </c>
      <c r="G38" s="27">
        <v>89895</v>
      </c>
      <c r="H38" s="27">
        <f>E38</f>
        <v>26750</v>
      </c>
      <c r="I38" s="27">
        <f>G38*115.4</f>
        <v>10373883</v>
      </c>
      <c r="J38" s="26">
        <f>+I38/H38</f>
        <v>387.80871028037382</v>
      </c>
      <c r="K38" s="28">
        <f>+H38/H42*100</f>
        <v>15.307494663835971</v>
      </c>
    </row>
    <row r="39" spans="2:17" x14ac:dyDescent="0.2">
      <c r="B39" s="33">
        <v>4</v>
      </c>
      <c r="C39" s="63" t="s">
        <v>32</v>
      </c>
      <c r="D39" s="31">
        <v>3879</v>
      </c>
      <c r="E39" s="25">
        <v>128081</v>
      </c>
      <c r="F39" s="26">
        <f>+G39/E39</f>
        <v>1.0388347998532179</v>
      </c>
      <c r="G39" s="27">
        <v>133055</v>
      </c>
      <c r="H39" s="27">
        <f>E39</f>
        <v>128081</v>
      </c>
      <c r="I39" s="27">
        <f>G39*115.4</f>
        <v>15354547</v>
      </c>
      <c r="J39" s="26">
        <f>+I39/H39</f>
        <v>119.88153590306135</v>
      </c>
      <c r="K39" s="28">
        <f>+H39/H42*100</f>
        <v>73.293428936028988</v>
      </c>
    </row>
    <row r="40" spans="2:17" x14ac:dyDescent="0.2">
      <c r="B40" s="33">
        <v>5</v>
      </c>
      <c r="C40" s="64" t="s">
        <v>29</v>
      </c>
      <c r="D40" s="25"/>
      <c r="E40" s="25"/>
      <c r="F40" s="26"/>
      <c r="G40" s="25"/>
      <c r="H40" s="27"/>
      <c r="I40" s="27"/>
      <c r="J40" s="26"/>
      <c r="K40" s="28"/>
    </row>
    <row r="41" spans="2:17" ht="13.5" thickBot="1" x14ac:dyDescent="0.25">
      <c r="B41" s="36">
        <v>6</v>
      </c>
      <c r="C41" s="65" t="s">
        <v>39</v>
      </c>
      <c r="D41" s="39"/>
      <c r="E41" s="39"/>
      <c r="F41" s="66"/>
      <c r="G41" s="39"/>
      <c r="H41" s="40"/>
      <c r="I41" s="40"/>
      <c r="J41" s="66"/>
      <c r="K41" s="67"/>
    </row>
    <row r="42" spans="2:17" ht="13.5" thickBot="1" x14ac:dyDescent="0.25">
      <c r="B42" s="54"/>
      <c r="C42" s="68" t="s">
        <v>37</v>
      </c>
      <c r="D42" s="69">
        <f>SUM(D36:D41)</f>
        <v>5234</v>
      </c>
      <c r="E42" s="45">
        <f>SUM(E36:E41)</f>
        <v>174751</v>
      </c>
      <c r="F42" s="46">
        <f>G42/E42</f>
        <v>1.7833992366281166</v>
      </c>
      <c r="G42" s="45">
        <f>SUM(G36:G41)</f>
        <v>311650.8</v>
      </c>
      <c r="H42" s="47">
        <f>SUM(H36:H41)</f>
        <v>174751</v>
      </c>
      <c r="I42" s="47">
        <f>SUM(I36:I41)</f>
        <v>35964502.32</v>
      </c>
      <c r="J42" s="46">
        <f>I42/H42</f>
        <v>205.80427190688465</v>
      </c>
      <c r="K42" s="48">
        <f>SUM(K36:K41)</f>
        <v>100</v>
      </c>
    </row>
    <row r="43" spans="2:17" x14ac:dyDescent="0.2">
      <c r="E43" s="51"/>
      <c r="F43" s="20"/>
      <c r="G43" s="52"/>
      <c r="H43" s="52"/>
      <c r="I43" s="52"/>
      <c r="J43" s="20"/>
      <c r="K43" s="53"/>
    </row>
    <row r="44" spans="2:17" ht="13.5" thickBot="1" x14ac:dyDescent="0.25">
      <c r="B44" s="20" t="s">
        <v>40</v>
      </c>
      <c r="E44" s="50"/>
      <c r="F44" s="50"/>
      <c r="G44" s="50"/>
      <c r="H44" s="52"/>
      <c r="I44" s="52"/>
      <c r="J44" s="20"/>
      <c r="K44" s="53"/>
    </row>
    <row r="45" spans="2:17" s="20" customFormat="1" ht="13.5" thickBot="1" x14ac:dyDescent="0.25">
      <c r="B45" s="70" t="s">
        <v>41</v>
      </c>
      <c r="C45" s="55" t="s">
        <v>42</v>
      </c>
      <c r="D45" s="56" t="s">
        <v>43</v>
      </c>
      <c r="E45" s="45" t="s">
        <v>9</v>
      </c>
      <c r="F45" s="57" t="s">
        <v>10</v>
      </c>
      <c r="G45" s="71" t="s">
        <v>11</v>
      </c>
      <c r="H45" s="52"/>
      <c r="I45" s="52"/>
      <c r="K45" s="53"/>
      <c r="Q45" s="21"/>
    </row>
    <row r="46" spans="2:17" x14ac:dyDescent="0.2">
      <c r="B46" s="72">
        <v>1</v>
      </c>
      <c r="C46" s="73" t="s">
        <v>44</v>
      </c>
      <c r="D46" s="74">
        <v>6000</v>
      </c>
      <c r="E46" s="75">
        <v>394560</v>
      </c>
      <c r="F46" s="76">
        <f>G46/E46</f>
        <v>1.404536192214112</v>
      </c>
      <c r="G46" s="62">
        <v>554173.80000000005</v>
      </c>
      <c r="H46" s="52"/>
      <c r="I46" s="52"/>
      <c r="J46" s="20"/>
      <c r="K46" s="53"/>
    </row>
    <row r="47" spans="2:17" ht="13.5" thickBot="1" x14ac:dyDescent="0.25">
      <c r="B47" s="36">
        <v>2</v>
      </c>
      <c r="C47" s="77" t="s">
        <v>45</v>
      </c>
      <c r="D47" s="78">
        <v>12069</v>
      </c>
      <c r="E47" s="39">
        <v>796836</v>
      </c>
      <c r="F47" s="76">
        <f>G47/E47</f>
        <v>1.479079885948928</v>
      </c>
      <c r="G47" s="62">
        <v>1178584.1000000001</v>
      </c>
      <c r="H47" s="52"/>
      <c r="I47" s="52"/>
      <c r="J47" s="20"/>
      <c r="K47" s="53"/>
    </row>
    <row r="48" spans="2:17" ht="13.5" thickBot="1" x14ac:dyDescent="0.25">
      <c r="B48" s="79"/>
      <c r="C48" s="80" t="s">
        <v>37</v>
      </c>
      <c r="D48" s="44">
        <f>SUM(D46:D47)</f>
        <v>18069</v>
      </c>
      <c r="E48" s="45">
        <f>SUM(E46:E47)</f>
        <v>1191396</v>
      </c>
      <c r="F48" s="81">
        <f>+G48/E48</f>
        <v>1.4543929138590361</v>
      </c>
      <c r="G48" s="71">
        <f>SUM(G46:G47)</f>
        <v>1732757.9000000001</v>
      </c>
      <c r="H48" s="52"/>
      <c r="I48" s="52"/>
      <c r="J48" s="20"/>
      <c r="K48" s="53"/>
    </row>
    <row r="49" spans="3:11" x14ac:dyDescent="0.2">
      <c r="F49" s="20"/>
      <c r="G49" s="51"/>
      <c r="H49" s="52"/>
      <c r="I49" s="52"/>
      <c r="J49" s="20"/>
      <c r="K49" s="53"/>
    </row>
    <row r="50" spans="3:11" x14ac:dyDescent="0.2">
      <c r="F50" s="20"/>
      <c r="G50" s="51"/>
      <c r="H50" s="52"/>
      <c r="I50" s="52"/>
      <c r="J50" s="20"/>
      <c r="K50" s="53"/>
    </row>
    <row r="51" spans="3:11" x14ac:dyDescent="0.2">
      <c r="F51" s="82"/>
      <c r="G51" s="82"/>
      <c r="H51" s="52"/>
      <c r="I51" s="52"/>
      <c r="J51" s="20"/>
      <c r="K51" s="53"/>
    </row>
    <row r="52" spans="3:11" x14ac:dyDescent="0.2">
      <c r="F52" s="20"/>
      <c r="G52" s="52"/>
      <c r="H52" s="52"/>
      <c r="I52" s="52"/>
      <c r="J52" s="20"/>
      <c r="K52" s="53"/>
    </row>
    <row r="53" spans="3:11" x14ac:dyDescent="0.2">
      <c r="E53" s="50"/>
      <c r="F53" s="50"/>
      <c r="G53" s="50"/>
      <c r="H53" s="52"/>
      <c r="I53" s="52"/>
      <c r="J53" s="20"/>
      <c r="K53" s="53"/>
    </row>
    <row r="54" spans="3:11" x14ac:dyDescent="0.2">
      <c r="E54" s="83"/>
      <c r="F54" s="50"/>
      <c r="G54" s="50"/>
      <c r="H54" s="52"/>
      <c r="I54" s="52"/>
      <c r="J54" s="20"/>
      <c r="K54" s="53"/>
    </row>
    <row r="55" spans="3:11" x14ac:dyDescent="0.2">
      <c r="C55" s="84"/>
      <c r="E55" s="50"/>
      <c r="F55" s="50"/>
      <c r="G55" s="50"/>
      <c r="H55" s="52"/>
      <c r="I55" s="52"/>
      <c r="J55" s="20"/>
      <c r="K55" s="53"/>
    </row>
    <row r="56" spans="3:11" x14ac:dyDescent="0.2">
      <c r="E56" s="83"/>
      <c r="F56" s="50"/>
      <c r="G56" s="50"/>
      <c r="H56" s="52"/>
      <c r="I56" s="52"/>
      <c r="J56" s="20"/>
      <c r="K56" s="53"/>
    </row>
    <row r="57" spans="3:11" hidden="1" x14ac:dyDescent="0.2">
      <c r="F57" s="20"/>
      <c r="G57" s="51"/>
      <c r="H57" s="52"/>
      <c r="I57" s="52"/>
      <c r="J57" s="20"/>
      <c r="K57" s="53"/>
    </row>
    <row r="58" spans="3:11" hidden="1" x14ac:dyDescent="0.2">
      <c r="F58" s="20"/>
      <c r="G58" s="51"/>
      <c r="H58" s="52"/>
      <c r="I58" s="52"/>
      <c r="J58" s="20"/>
      <c r="K58" s="53"/>
    </row>
    <row r="59" spans="3:11" x14ac:dyDescent="0.2">
      <c r="E59" s="83"/>
      <c r="F59" s="50"/>
      <c r="G59" s="50"/>
      <c r="H59" s="52"/>
      <c r="I59" s="52"/>
      <c r="J59" s="20"/>
      <c r="K59" s="53"/>
    </row>
    <row r="60" spans="3:11" x14ac:dyDescent="0.2">
      <c r="F60" s="82"/>
      <c r="G60" s="51"/>
      <c r="H60" s="52"/>
      <c r="I60" s="52"/>
      <c r="J60" s="20"/>
      <c r="K60" s="53"/>
    </row>
    <row r="61" spans="3:11" x14ac:dyDescent="0.2">
      <c r="F61" s="85"/>
      <c r="G61" s="51"/>
      <c r="H61" s="52"/>
      <c r="I61" s="52"/>
      <c r="J61" s="20"/>
      <c r="K61" s="53"/>
    </row>
    <row r="62" spans="3:11" x14ac:dyDescent="0.2">
      <c r="F62" s="52"/>
      <c r="G62" s="51"/>
      <c r="H62" s="52"/>
      <c r="I62" s="52"/>
      <c r="J62" s="20"/>
      <c r="K62" s="53"/>
    </row>
    <row r="63" spans="3:11" x14ac:dyDescent="0.2">
      <c r="F63" s="20"/>
      <c r="G63" s="51"/>
      <c r="H63" s="52"/>
      <c r="I63" s="52"/>
      <c r="J63" s="20"/>
      <c r="K63" s="53"/>
    </row>
    <row r="64" spans="3:11" x14ac:dyDescent="0.2">
      <c r="F64" s="20"/>
      <c r="G64" s="51"/>
      <c r="H64" s="52"/>
      <c r="I64" s="52"/>
      <c r="J64" s="20"/>
      <c r="K64" s="53"/>
    </row>
    <row r="65" spans="6:17" x14ac:dyDescent="0.2">
      <c r="F65" s="20"/>
      <c r="G65" s="51"/>
      <c r="H65" s="52"/>
      <c r="I65" s="52"/>
      <c r="J65" s="20"/>
      <c r="K65" s="53"/>
    </row>
    <row r="66" spans="6:17" x14ac:dyDescent="0.2">
      <c r="F66" s="20"/>
      <c r="G66" s="51"/>
      <c r="H66" s="52"/>
      <c r="I66" s="52"/>
      <c r="J66" s="20"/>
      <c r="K66" s="53"/>
      <c r="Q66" s="6"/>
    </row>
    <row r="67" spans="6:17" x14ac:dyDescent="0.2">
      <c r="F67" s="20"/>
      <c r="G67" s="51"/>
      <c r="H67" s="52"/>
      <c r="I67" s="52"/>
      <c r="J67" s="20"/>
      <c r="K67" s="53"/>
      <c r="Q67" s="6"/>
    </row>
    <row r="68" spans="6:17" x14ac:dyDescent="0.2">
      <c r="F68" s="20"/>
      <c r="G68" s="51"/>
      <c r="H68" s="52"/>
      <c r="I68" s="52"/>
      <c r="J68" s="20"/>
      <c r="K68" s="53"/>
      <c r="Q68" s="6"/>
    </row>
    <row r="69" spans="6:17" x14ac:dyDescent="0.2">
      <c r="Q69" s="6"/>
    </row>
    <row r="70" spans="6:17" x14ac:dyDescent="0.2">
      <c r="Q70" s="6"/>
    </row>
    <row r="71" spans="6:17" x14ac:dyDescent="0.2">
      <c r="Q71" s="6"/>
    </row>
    <row r="72" spans="6:17" x14ac:dyDescent="0.2">
      <c r="Q72" s="6"/>
    </row>
    <row r="73" spans="6:17" x14ac:dyDescent="0.2">
      <c r="Q73" s="6"/>
    </row>
    <row r="74" spans="6:17" x14ac:dyDescent="0.2">
      <c r="Q74" s="6"/>
    </row>
    <row r="75" spans="6:17" x14ac:dyDescent="0.2">
      <c r="Q75" s="6"/>
    </row>
    <row r="76" spans="6:17" x14ac:dyDescent="0.2">
      <c r="Q76" s="6"/>
    </row>
    <row r="77" spans="6:17" x14ac:dyDescent="0.2">
      <c r="Q77" s="6"/>
    </row>
    <row r="78" spans="6:17" x14ac:dyDescent="0.2">
      <c r="Q78" s="6"/>
    </row>
    <row r="79" spans="6:17" x14ac:dyDescent="0.2">
      <c r="Q79" s="6"/>
    </row>
    <row r="80" spans="6:17" x14ac:dyDescent="0.2">
      <c r="Q80" s="6"/>
    </row>
    <row r="81" spans="17:17" x14ac:dyDescent="0.2">
      <c r="Q81" s="6"/>
    </row>
    <row r="82" spans="17:17" x14ac:dyDescent="0.2">
      <c r="Q82" s="6"/>
    </row>
    <row r="83" spans="17:17" x14ac:dyDescent="0.2">
      <c r="Q83" s="6"/>
    </row>
    <row r="84" spans="17:17" x14ac:dyDescent="0.2">
      <c r="Q84" s="6"/>
    </row>
    <row r="85" spans="17:17" x14ac:dyDescent="0.2">
      <c r="Q85" s="6"/>
    </row>
  </sheetData>
  <mergeCells count="5">
    <mergeCell ref="B2:K2"/>
    <mergeCell ref="B3:K3"/>
    <mergeCell ref="B4:K4"/>
    <mergeCell ref="B5:K5"/>
    <mergeCell ref="B6:K6"/>
  </mergeCells>
  <pageMargins left="0.25" right="0.25" top="0.75" bottom="0.75" header="0.3" footer="0.3"/>
  <pageSetup paperSize="5" scale="82" orientation="landscape" verticalDpi="144" r:id="rId1"/>
  <headerFooter alignWithMargins="0"/>
  <colBreaks count="1" manualBreakCount="1">
    <brk id="14" max="69" man="1"/>
  </colBreaks>
  <drawing r:id="rId2"/>
  <legacyDrawing r:id="rId3"/>
  <oleObjects>
    <mc:AlternateContent xmlns:mc="http://schemas.openxmlformats.org/markup-compatibility/2006">
      <mc:Choice Requires="x14">
        <oleObject progId="Paint.Picture" shapeId="1025" r:id="rId4">
          <objectPr defaultSize="0" r:id="rId5">
            <anchor moveWithCells="1">
              <from>
                <xdr:col>2</xdr:col>
                <xdr:colOff>381000</xdr:colOff>
                <xdr:row>0</xdr:row>
                <xdr:rowOff>133350</xdr:rowOff>
              </from>
              <to>
                <xdr:col>3</xdr:col>
                <xdr:colOff>409575</xdr:colOff>
                <xdr:row>3</xdr:row>
                <xdr:rowOff>123825</xdr:rowOff>
              </to>
            </anchor>
          </objectPr>
        </oleObject>
      </mc:Choice>
      <mc:Fallback>
        <oleObject progId="Paint.Picture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STATISTICS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trang-p414</cp:lastModifiedBy>
  <dcterms:created xsi:type="dcterms:W3CDTF">2018-04-16T13:04:06Z</dcterms:created>
  <dcterms:modified xsi:type="dcterms:W3CDTF">2018-05-02T01:44:44Z</dcterms:modified>
</cp:coreProperties>
</file>