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ais Muzammil\Desktop\"/>
    </mc:Choice>
  </mc:AlternateContent>
  <bookViews>
    <workbookView xWindow="0" yWindow="0" windowWidth="20490" windowHeight="7230"/>
  </bookViews>
  <sheets>
    <sheet name="STATISTICES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F43" i="1" s="1"/>
  <c r="E43" i="1"/>
  <c r="D43" i="1"/>
  <c r="I40" i="1"/>
  <c r="J40" i="1" s="1"/>
  <c r="H40" i="1"/>
  <c r="F40" i="1"/>
  <c r="I39" i="1"/>
  <c r="I43" i="1" s="1"/>
  <c r="H39" i="1"/>
  <c r="F39" i="1"/>
  <c r="G33" i="1"/>
  <c r="F33" i="1" s="1"/>
  <c r="E33" i="1"/>
  <c r="D33" i="1"/>
  <c r="I27" i="1"/>
  <c r="J27" i="1" s="1"/>
  <c r="H27" i="1"/>
  <c r="F27" i="1"/>
  <c r="I26" i="1"/>
  <c r="J26" i="1" s="1"/>
  <c r="H26" i="1"/>
  <c r="F26" i="1"/>
  <c r="I25" i="1"/>
  <c r="J25" i="1" s="1"/>
  <c r="H25" i="1"/>
  <c r="K25" i="1" s="1"/>
  <c r="F25" i="1"/>
  <c r="J22" i="1"/>
  <c r="I22" i="1"/>
  <c r="H22" i="1"/>
  <c r="F22" i="1"/>
  <c r="I19" i="1"/>
  <c r="H19" i="1"/>
  <c r="J19" i="1" s="1"/>
  <c r="F19" i="1"/>
  <c r="I17" i="1"/>
  <c r="J17" i="1" s="1"/>
  <c r="H17" i="1"/>
  <c r="F17" i="1"/>
  <c r="J16" i="1"/>
  <c r="I16" i="1"/>
  <c r="H16" i="1"/>
  <c r="F16" i="1"/>
  <c r="J11" i="1"/>
  <c r="I11" i="1"/>
  <c r="H11" i="1"/>
  <c r="F11" i="1"/>
  <c r="I10" i="1"/>
  <c r="I33" i="1" s="1"/>
  <c r="J33" i="1" s="1"/>
  <c r="H10" i="1"/>
  <c r="H33" i="1" s="1"/>
  <c r="F10" i="1"/>
  <c r="K16" i="1" l="1"/>
  <c r="K17" i="1"/>
  <c r="K27" i="1"/>
  <c r="K22" i="1"/>
  <c r="K11" i="1"/>
  <c r="K19" i="1"/>
  <c r="K26" i="1"/>
  <c r="J10" i="1"/>
  <c r="H43" i="1"/>
  <c r="J43" i="1" s="1"/>
  <c r="K10" i="1"/>
  <c r="J39" i="1"/>
  <c r="K39" i="1" l="1"/>
  <c r="K40" i="1"/>
  <c r="K33" i="1"/>
  <c r="K43" i="1" l="1"/>
</calcChain>
</file>

<file path=xl/sharedStrings.xml><?xml version="1.0" encoding="utf-8"?>
<sst xmlns="http://schemas.openxmlformats.org/spreadsheetml/2006/main" count="66" uniqueCount="49">
  <si>
    <r>
      <rPr>
        <b/>
        <u/>
        <sz val="28"/>
        <rFont val="Garamond"/>
        <family val="1"/>
      </rPr>
      <t>P</t>
    </r>
    <r>
      <rPr>
        <b/>
        <u/>
        <sz val="22"/>
        <rFont val="Garamond"/>
        <family val="1"/>
      </rPr>
      <t xml:space="preserve">AKISTAN </t>
    </r>
    <r>
      <rPr>
        <b/>
        <u/>
        <sz val="28"/>
        <rFont val="Garamond"/>
        <family val="1"/>
      </rPr>
      <t>T</t>
    </r>
    <r>
      <rPr>
        <b/>
        <u/>
        <sz val="22"/>
        <rFont val="Garamond"/>
        <family val="1"/>
      </rPr>
      <t xml:space="preserve">EA </t>
    </r>
    <r>
      <rPr>
        <b/>
        <u/>
        <sz val="28"/>
        <rFont val="Garamond"/>
        <family val="1"/>
      </rPr>
      <t>A</t>
    </r>
    <r>
      <rPr>
        <b/>
        <u/>
        <sz val="22"/>
        <rFont val="Garamond"/>
        <family val="1"/>
      </rPr>
      <t>SSOCIATION</t>
    </r>
  </si>
  <si>
    <t>4th FLOOR PARACHA CHAMBER PLOT # NP-12/81 AMMIR SING ST. JODIA BAZAR  KARACHI. PAKISTAN</t>
  </si>
  <si>
    <t>Tel #. 021-32544433   E.mail pta@outlook.com</t>
  </si>
  <si>
    <t>https://pakistanteaassociation.org</t>
  </si>
  <si>
    <t>IMPORT STATISTICS FOR THE MONTH OF OCTOBER 2024</t>
  </si>
  <si>
    <t xml:space="preserve">BLACK TEA  </t>
  </si>
  <si>
    <t>S/NO</t>
  </si>
  <si>
    <t xml:space="preserve">ORIGIN </t>
  </si>
  <si>
    <t xml:space="preserve">PKGS </t>
  </si>
  <si>
    <t>NET KGS</t>
  </si>
  <si>
    <t>US $ AVERAGE</t>
  </si>
  <si>
    <t>VALUE US $</t>
  </si>
  <si>
    <t>PAK RUPEES</t>
  </si>
  <si>
    <t>AVERAGE PKR</t>
  </si>
  <si>
    <t>%</t>
  </si>
  <si>
    <t>ARGENTINE</t>
  </si>
  <si>
    <t>BANGLADESH</t>
  </si>
  <si>
    <t>BURUNDI</t>
  </si>
  <si>
    <t>CHINA</t>
  </si>
  <si>
    <t>CONGO</t>
  </si>
  <si>
    <t>ETHIOPIA</t>
  </si>
  <si>
    <t>INDIA</t>
  </si>
  <si>
    <t>INDONESIA</t>
  </si>
  <si>
    <t>KENYA</t>
  </si>
  <si>
    <t>MADGASCAR</t>
  </si>
  <si>
    <t>MALAWI</t>
  </si>
  <si>
    <t>MOZAMBIQUE</t>
  </si>
  <si>
    <t>NEPAL</t>
  </si>
  <si>
    <t>RWANDA</t>
  </si>
  <si>
    <t>AFRICA</t>
  </si>
  <si>
    <t>SRILANKA</t>
  </si>
  <si>
    <t>TANZANIA</t>
  </si>
  <si>
    <t>UGANDA</t>
  </si>
  <si>
    <t>VIETNAM</t>
  </si>
  <si>
    <t>ZIMBABWE</t>
  </si>
  <si>
    <t>P. N. GUINEA</t>
  </si>
  <si>
    <t>U.K.</t>
  </si>
  <si>
    <t>UAE</t>
  </si>
  <si>
    <t>AUSTRALIA</t>
  </si>
  <si>
    <t>TOTAL</t>
  </si>
  <si>
    <t xml:space="preserve">         GREEN TEA</t>
  </si>
  <si>
    <t>U.K</t>
  </si>
  <si>
    <t>KEY:</t>
  </si>
  <si>
    <t>NBP USD RATE :</t>
  </si>
  <si>
    <t>1 usd =278.10  PKR</t>
  </si>
  <si>
    <t>CHECKED BY</t>
  </si>
  <si>
    <t>Muhammad Owais Patni</t>
  </si>
  <si>
    <t>DATE</t>
  </si>
  <si>
    <t>https://www.nbp.com.pk/RateSheetFiles/NBP-RateSheet-04-11-2024.pdf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</si>
</sst>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7" formatCode="&quot;$&quot;#,##0.00_);\(&quot;$&quot;#,##0.00\)"/>
    <numFmt numFmtId="43" formatCode="_(* #,##0.00_);_(* \(#,##0.00\);_(* &quot;-&quot;??_);_(@_)"/>
    <numFmt numFmtId="164" formatCode="_(* #,##0_);_(* \(#,##0\);_(* &quot;-&quot;??_);_(@_)"/>
    <numFmt numFmtId="165" formatCode="[$PKR]\ #,##0.00"/>
    <numFmt numFmtId="166" formatCode="_([$KGS]\ * #,##0.00_);_([$KGS]\ * \(#,##0.00\);_([$KGS]\ * &quot;-&quot;??_);_(@_)"/>
    <numFmt numFmtId="167" formatCode="[$PKR]\ #,##0.00_);\([$PKR]\ #,##0.00\)"/>
    <numFmt numFmtId="168" formatCode="[$-F800]dddd\,\ mmmm\ dd\,\ yyyy"/>
  </numFmts>
  <fonts count="16" x14ac:knownFonts="1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</font>
    <font>
      <b/>
      <i/>
      <sz val="22"/>
      <color theme="9" tint="-0.249977111117893"/>
      <name val="Arial"/>
      <family val="2"/>
    </font>
    <font>
      <b/>
      <u/>
      <sz val="22"/>
      <name val="Garamond"/>
      <family val="1"/>
    </font>
    <font>
      <b/>
      <u/>
      <sz val="28"/>
      <name val="Garamond"/>
      <family val="1"/>
    </font>
    <font>
      <b/>
      <sz val="12"/>
      <name val="Garamond"/>
      <family val="1"/>
    </font>
    <font>
      <u/>
      <sz val="10"/>
      <color indexed="12"/>
      <name val="Arial"/>
      <family val="2"/>
    </font>
    <font>
      <b/>
      <u/>
      <sz val="12"/>
      <name val="Garamond"/>
      <family val="1"/>
    </font>
    <font>
      <b/>
      <i/>
      <sz val="16"/>
      <name val="Arial"/>
      <family val="2"/>
    </font>
    <font>
      <b/>
      <i/>
      <sz val="8"/>
      <name val="Arial"/>
      <family val="2"/>
    </font>
    <font>
      <b/>
      <i/>
      <sz val="10"/>
      <name val="Arial Narrow"/>
      <family val="2"/>
    </font>
    <font>
      <b/>
      <i/>
      <sz val="16"/>
      <name val="Arial Narrow"/>
      <family val="2"/>
    </font>
    <font>
      <b/>
      <sz val="10"/>
      <name val="Calibri Light"/>
      <family val="2"/>
      <scheme val="major"/>
    </font>
    <font>
      <b/>
      <i/>
      <sz val="1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121">
    <xf numFmtId="0" fontId="0" fillId="0" borderId="0" xfId="0"/>
    <xf numFmtId="2" fontId="2" fillId="0" borderId="0" xfId="1" applyNumberFormat="1" applyFont="1" applyFill="1" applyBorder="1" applyAlignment="1">
      <alignment horizontal="left"/>
    </xf>
    <xf numFmtId="164" fontId="2" fillId="0" borderId="0" xfId="2" applyNumberFormat="1" applyFont="1" applyFill="1" applyBorder="1" applyAlignment="1">
      <alignment horizontal="left"/>
    </xf>
    <xf numFmtId="43" fontId="2" fillId="0" borderId="0" xfId="2" applyFont="1" applyFill="1" applyBorder="1" applyAlignment="1">
      <alignment horizontal="right"/>
    </xf>
    <xf numFmtId="43" fontId="2" fillId="0" borderId="0" xfId="3" applyFont="1" applyFill="1" applyBorder="1" applyAlignment="1"/>
    <xf numFmtId="164" fontId="2" fillId="0" borderId="0" xfId="4" applyNumberFormat="1" applyFont="1" applyFill="1" applyBorder="1" applyAlignment="1"/>
    <xf numFmtId="164" fontId="2" fillId="0" borderId="0" xfId="4" applyNumberFormat="1" applyFont="1" applyFill="1" applyBorder="1" applyAlignment="1">
      <alignment horizontal="left"/>
    </xf>
    <xf numFmtId="43" fontId="2" fillId="0" borderId="0" xfId="3" applyFont="1" applyFill="1" applyBorder="1" applyAlignment="1">
      <alignment horizontal="left"/>
    </xf>
    <xf numFmtId="43" fontId="2" fillId="0" borderId="0" xfId="3" applyFont="1" applyFill="1" applyBorder="1" applyAlignment="1">
      <alignment horizontal="center"/>
    </xf>
    <xf numFmtId="0" fontId="0" fillId="0" borderId="0" xfId="0" applyFill="1"/>
    <xf numFmtId="2" fontId="4" fillId="0" borderId="0" xfId="1" applyNumberFormat="1" applyFont="1" applyFill="1" applyBorder="1" applyAlignment="1"/>
    <xf numFmtId="2" fontId="5" fillId="0" borderId="1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/>
    <xf numFmtId="2" fontId="7" fillId="0" borderId="2" xfId="1" applyNumberFormat="1" applyFont="1" applyFill="1" applyBorder="1" applyAlignment="1">
      <alignment horizontal="center"/>
    </xf>
    <xf numFmtId="2" fontId="7" fillId="0" borderId="3" xfId="1" applyNumberFormat="1" applyFont="1" applyFill="1" applyBorder="1" applyAlignment="1">
      <alignment horizontal="center"/>
    </xf>
    <xf numFmtId="2" fontId="7" fillId="0" borderId="4" xfId="1" applyNumberFormat="1" applyFont="1" applyFill="1" applyBorder="1" applyAlignment="1">
      <alignment horizontal="center"/>
    </xf>
    <xf numFmtId="2" fontId="7" fillId="0" borderId="5" xfId="1" applyNumberFormat="1" applyFont="1" applyFill="1" applyBorder="1" applyAlignment="1">
      <alignment horizontal="center"/>
    </xf>
    <xf numFmtId="2" fontId="7" fillId="0" borderId="0" xfId="1" applyNumberFormat="1" applyFont="1" applyFill="1" applyBorder="1" applyAlignment="1">
      <alignment horizontal="center"/>
    </xf>
    <xf numFmtId="2" fontId="7" fillId="0" borderId="6" xfId="1" applyNumberFormat="1" applyFont="1" applyFill="1" applyBorder="1" applyAlignment="1">
      <alignment horizontal="center"/>
    </xf>
    <xf numFmtId="2" fontId="9" fillId="0" borderId="5" xfId="5" applyNumberFormat="1" applyFont="1" applyFill="1" applyBorder="1" applyAlignment="1" applyProtection="1">
      <alignment horizontal="center"/>
    </xf>
    <xf numFmtId="2" fontId="9" fillId="0" borderId="0" xfId="5" applyNumberFormat="1" applyFont="1" applyFill="1" applyBorder="1" applyAlignment="1" applyProtection="1">
      <alignment horizontal="center"/>
    </xf>
    <xf numFmtId="2" fontId="9" fillId="0" borderId="6" xfId="5" applyNumberFormat="1" applyFont="1" applyFill="1" applyBorder="1" applyAlignment="1" applyProtection="1">
      <alignment horizontal="center"/>
    </xf>
    <xf numFmtId="2" fontId="7" fillId="0" borderId="7" xfId="1" applyNumberFormat="1" applyFont="1" applyFill="1" applyBorder="1" applyAlignment="1">
      <alignment horizontal="center"/>
    </xf>
    <xf numFmtId="2" fontId="7" fillId="0" borderId="8" xfId="1" applyNumberFormat="1" applyFont="1" applyFill="1" applyBorder="1" applyAlignment="1">
      <alignment horizontal="center"/>
    </xf>
    <xf numFmtId="2" fontId="7" fillId="0" borderId="9" xfId="1" applyNumberFormat="1" applyFont="1" applyFill="1" applyBorder="1" applyAlignment="1">
      <alignment horizontal="center"/>
    </xf>
    <xf numFmtId="2" fontId="10" fillId="0" borderId="0" xfId="1" applyNumberFormat="1" applyFont="1" applyFill="1" applyBorder="1" applyAlignment="1">
      <alignment horizontal="left"/>
    </xf>
    <xf numFmtId="2" fontId="11" fillId="0" borderId="0" xfId="1" applyNumberFormat="1" applyFont="1" applyFill="1" applyBorder="1" applyAlignment="1">
      <alignment horizontal="left"/>
    </xf>
    <xf numFmtId="164" fontId="11" fillId="0" borderId="0" xfId="2" applyNumberFormat="1" applyFont="1" applyFill="1" applyBorder="1" applyAlignment="1">
      <alignment horizontal="left"/>
    </xf>
    <xf numFmtId="43" fontId="2" fillId="0" borderId="0" xfId="2" applyFont="1" applyFill="1"/>
    <xf numFmtId="43" fontId="11" fillId="0" borderId="0" xfId="3" applyFont="1" applyFill="1" applyBorder="1" applyAlignment="1"/>
    <xf numFmtId="164" fontId="11" fillId="0" borderId="0" xfId="4" applyNumberFormat="1" applyFont="1" applyFill="1" applyBorder="1" applyAlignment="1"/>
    <xf numFmtId="164" fontId="11" fillId="0" borderId="0" xfId="4" applyNumberFormat="1" applyFont="1" applyFill="1" applyBorder="1" applyAlignment="1">
      <alignment horizontal="left"/>
    </xf>
    <xf numFmtId="43" fontId="11" fillId="0" borderId="0" xfId="3" applyFont="1" applyFill="1" applyBorder="1" applyAlignment="1">
      <alignment horizontal="left"/>
    </xf>
    <xf numFmtId="43" fontId="11" fillId="0" borderId="0" xfId="3" applyFont="1" applyFill="1" applyBorder="1" applyAlignment="1">
      <alignment horizontal="center"/>
    </xf>
    <xf numFmtId="1" fontId="12" fillId="0" borderId="10" xfId="1" applyNumberFormat="1" applyFont="1" applyFill="1" applyBorder="1" applyAlignment="1">
      <alignment horizontal="center"/>
    </xf>
    <xf numFmtId="2" fontId="12" fillId="0" borderId="11" xfId="1" applyNumberFormat="1" applyFont="1" applyFill="1" applyBorder="1" applyAlignment="1">
      <alignment horizontal="center"/>
    </xf>
    <xf numFmtId="164" fontId="12" fillId="0" borderId="12" xfId="2" applyNumberFormat="1" applyFont="1" applyFill="1" applyBorder="1" applyAlignment="1">
      <alignment horizontal="center"/>
    </xf>
    <xf numFmtId="43" fontId="12" fillId="0" borderId="13" xfId="2" applyFont="1" applyFill="1" applyBorder="1" applyAlignment="1">
      <alignment horizontal="center"/>
    </xf>
    <xf numFmtId="43" fontId="12" fillId="0" borderId="13" xfId="3" applyFont="1" applyFill="1" applyBorder="1" applyAlignment="1">
      <alignment horizontal="center"/>
    </xf>
    <xf numFmtId="164" fontId="12" fillId="0" borderId="13" xfId="4" applyNumberFormat="1" applyFont="1" applyFill="1" applyBorder="1" applyAlignment="1">
      <alignment horizontal="center"/>
    </xf>
    <xf numFmtId="43" fontId="12" fillId="0" borderId="14" xfId="3" applyFont="1" applyFill="1" applyBorder="1" applyAlignment="1">
      <alignment horizontal="center"/>
    </xf>
    <xf numFmtId="1" fontId="12" fillId="0" borderId="15" xfId="1" applyNumberFormat="1" applyFont="1" applyFill="1" applyBorder="1" applyAlignment="1">
      <alignment horizontal="center"/>
    </xf>
    <xf numFmtId="2" fontId="12" fillId="0" borderId="16" xfId="1" applyNumberFormat="1" applyFont="1" applyFill="1" applyBorder="1" applyAlignment="1">
      <alignment horizontal="center"/>
    </xf>
    <xf numFmtId="164" fontId="12" fillId="0" borderId="17" xfId="2" applyNumberFormat="1" applyFont="1" applyFill="1" applyBorder="1" applyAlignment="1">
      <alignment horizontal="center"/>
    </xf>
    <xf numFmtId="43" fontId="12" fillId="0" borderId="18" xfId="2" applyFont="1" applyFill="1" applyBorder="1" applyAlignment="1">
      <alignment horizontal="center"/>
    </xf>
    <xf numFmtId="7" fontId="12" fillId="0" borderId="18" xfId="6" applyNumberFormat="1" applyFont="1" applyFill="1" applyBorder="1" applyAlignment="1">
      <alignment horizontal="center"/>
    </xf>
    <xf numFmtId="43" fontId="12" fillId="0" borderId="18" xfId="6" applyFont="1" applyFill="1" applyBorder="1" applyAlignment="1">
      <alignment horizontal="center"/>
    </xf>
    <xf numFmtId="165" fontId="12" fillId="0" borderId="18" xfId="6" applyNumberFormat="1" applyFont="1" applyFill="1" applyBorder="1" applyAlignment="1">
      <alignment horizontal="center"/>
    </xf>
    <xf numFmtId="165" fontId="12" fillId="0" borderId="18" xfId="3" applyNumberFormat="1" applyFont="1" applyFill="1" applyBorder="1" applyAlignment="1">
      <alignment horizontal="center"/>
    </xf>
    <xf numFmtId="43" fontId="12" fillId="0" borderId="19" xfId="3" applyFont="1" applyFill="1" applyBorder="1" applyAlignment="1">
      <alignment horizontal="center"/>
    </xf>
    <xf numFmtId="164" fontId="12" fillId="0" borderId="17" xfId="2" applyNumberFormat="1" applyFont="1" applyFill="1" applyBorder="1" applyAlignment="1"/>
    <xf numFmtId="0" fontId="12" fillId="0" borderId="16" xfId="1" applyFont="1" applyFill="1" applyBorder="1" applyAlignment="1">
      <alignment horizontal="center"/>
    </xf>
    <xf numFmtId="43" fontId="12" fillId="0" borderId="19" xfId="3" applyNumberFormat="1" applyFont="1" applyFill="1" applyBorder="1" applyAlignment="1">
      <alignment horizontal="center"/>
    </xf>
    <xf numFmtId="7" fontId="12" fillId="0" borderId="18" xfId="4" applyNumberFormat="1" applyFont="1" applyFill="1" applyBorder="1" applyAlignment="1">
      <alignment horizontal="center"/>
    </xf>
    <xf numFmtId="1" fontId="12" fillId="0" borderId="20" xfId="1" applyNumberFormat="1" applyFont="1" applyFill="1" applyBorder="1" applyAlignment="1">
      <alignment horizontal="center"/>
    </xf>
    <xf numFmtId="2" fontId="12" fillId="0" borderId="18" xfId="1" applyNumberFormat="1" applyFont="1" applyFill="1" applyBorder="1" applyAlignment="1">
      <alignment horizontal="center"/>
    </xf>
    <xf numFmtId="164" fontId="12" fillId="0" borderId="18" xfId="2" applyNumberFormat="1" applyFont="1" applyFill="1" applyBorder="1" applyAlignment="1">
      <alignment horizontal="center"/>
    </xf>
    <xf numFmtId="1" fontId="12" fillId="0" borderId="21" xfId="1" applyNumberFormat="1" applyFont="1" applyFill="1" applyBorder="1" applyAlignment="1">
      <alignment horizontal="center"/>
    </xf>
    <xf numFmtId="2" fontId="12" fillId="0" borderId="1" xfId="1" applyNumberFormat="1" applyFont="1" applyFill="1" applyBorder="1" applyAlignment="1">
      <alignment horizontal="center"/>
    </xf>
    <xf numFmtId="164" fontId="12" fillId="0" borderId="1" xfId="2" applyNumberFormat="1" applyFont="1" applyFill="1" applyBorder="1" applyAlignment="1">
      <alignment horizontal="center"/>
    </xf>
    <xf numFmtId="43" fontId="12" fillId="0" borderId="1" xfId="2" applyFont="1" applyFill="1" applyBorder="1" applyAlignment="1">
      <alignment horizontal="center"/>
    </xf>
    <xf numFmtId="1" fontId="12" fillId="0" borderId="22" xfId="1" applyNumberFormat="1" applyFont="1" applyFill="1" applyBorder="1" applyAlignment="1">
      <alignment horizontal="center"/>
    </xf>
    <xf numFmtId="2" fontId="12" fillId="0" borderId="0" xfId="1" applyNumberFormat="1" applyFont="1" applyFill="1" applyBorder="1" applyAlignment="1">
      <alignment horizontal="center"/>
    </xf>
    <xf numFmtId="164" fontId="12" fillId="0" borderId="6" xfId="2" applyNumberFormat="1" applyFont="1" applyFill="1" applyBorder="1" applyAlignment="1">
      <alignment horizontal="center"/>
    </xf>
    <xf numFmtId="43" fontId="12" fillId="0" borderId="23" xfId="2" applyFont="1" applyFill="1" applyBorder="1" applyAlignment="1">
      <alignment horizontal="center"/>
    </xf>
    <xf numFmtId="1" fontId="12" fillId="0" borderId="24" xfId="1" applyNumberFormat="1" applyFont="1" applyFill="1" applyBorder="1" applyAlignment="1">
      <alignment horizontal="center"/>
    </xf>
    <xf numFmtId="2" fontId="12" fillId="0" borderId="25" xfId="1" applyNumberFormat="1" applyFont="1" applyFill="1" applyBorder="1" applyAlignment="1">
      <alignment horizontal="center"/>
    </xf>
    <xf numFmtId="164" fontId="12" fillId="0" borderId="26" xfId="2" applyNumberFormat="1" applyFont="1" applyFill="1" applyBorder="1" applyAlignment="1">
      <alignment horizontal="center"/>
    </xf>
    <xf numFmtId="166" fontId="12" fillId="0" borderId="27" xfId="2" applyNumberFormat="1" applyFont="1" applyFill="1" applyBorder="1" applyAlignment="1">
      <alignment horizontal="center"/>
    </xf>
    <xf numFmtId="7" fontId="12" fillId="0" borderId="27" xfId="2" applyNumberFormat="1" applyFont="1" applyFill="1" applyBorder="1" applyAlignment="1">
      <alignment horizontal="center"/>
    </xf>
    <xf numFmtId="7" fontId="12" fillId="0" borderId="27" xfId="4" applyNumberFormat="1" applyFont="1" applyFill="1" applyBorder="1" applyAlignment="1">
      <alignment horizontal="center"/>
    </xf>
    <xf numFmtId="166" fontId="12" fillId="0" borderId="27" xfId="4" applyNumberFormat="1" applyFont="1" applyFill="1" applyBorder="1" applyAlignment="1">
      <alignment horizontal="center"/>
    </xf>
    <xf numFmtId="165" fontId="12" fillId="0" borderId="27" xfId="4" applyNumberFormat="1" applyFont="1" applyFill="1" applyBorder="1" applyAlignment="1">
      <alignment horizontal="center"/>
    </xf>
    <xf numFmtId="164" fontId="12" fillId="0" borderId="28" xfId="3" applyNumberFormat="1" applyFont="1" applyFill="1" applyBorder="1" applyAlignment="1">
      <alignment horizontal="center"/>
    </xf>
    <xf numFmtId="1" fontId="12" fillId="0" borderId="0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164" fontId="12" fillId="0" borderId="0" xfId="2" applyNumberFormat="1" applyFont="1" applyFill="1" applyBorder="1" applyAlignment="1">
      <alignment horizontal="center"/>
    </xf>
    <xf numFmtId="43" fontId="12" fillId="0" borderId="0" xfId="2" applyFont="1" applyFill="1" applyBorder="1" applyAlignment="1">
      <alignment horizontal="center"/>
    </xf>
    <xf numFmtId="43" fontId="12" fillId="0" borderId="0" xfId="3" applyFont="1" applyFill="1" applyBorder="1" applyAlignment="1">
      <alignment horizontal="center"/>
    </xf>
    <xf numFmtId="164" fontId="12" fillId="0" borderId="0" xfId="4" applyNumberFormat="1" applyFont="1" applyFill="1" applyBorder="1" applyAlignment="1">
      <alignment horizontal="center"/>
    </xf>
    <xf numFmtId="1" fontId="13" fillId="0" borderId="0" xfId="1" applyNumberFormat="1" applyFont="1" applyFill="1" applyBorder="1" applyAlignment="1">
      <alignment horizontal="center"/>
    </xf>
    <xf numFmtId="1" fontId="12" fillId="0" borderId="29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43" fontId="12" fillId="0" borderId="27" xfId="2" applyFont="1" applyFill="1" applyBorder="1" applyAlignment="1">
      <alignment horizontal="center"/>
    </xf>
    <xf numFmtId="43" fontId="12" fillId="0" borderId="27" xfId="3" applyFont="1" applyFill="1" applyBorder="1" applyAlignment="1">
      <alignment horizontal="center"/>
    </xf>
    <xf numFmtId="164" fontId="12" fillId="0" borderId="27" xfId="4" applyNumberFormat="1" applyFont="1" applyFill="1" applyBorder="1" applyAlignment="1">
      <alignment horizontal="center"/>
    </xf>
    <xf numFmtId="43" fontId="12" fillId="0" borderId="28" xfId="3" applyFont="1" applyFill="1" applyBorder="1" applyAlignment="1">
      <alignment horizontal="center"/>
    </xf>
    <xf numFmtId="1" fontId="12" fillId="0" borderId="30" xfId="1" applyNumberFormat="1" applyFont="1" applyFill="1" applyBorder="1" applyAlignment="1">
      <alignment horizontal="center"/>
    </xf>
    <xf numFmtId="2" fontId="12" fillId="0" borderId="31" xfId="1" applyNumberFormat="1" applyFont="1" applyFill="1" applyBorder="1" applyAlignment="1">
      <alignment horizontal="center"/>
    </xf>
    <xf numFmtId="164" fontId="12" fillId="0" borderId="9" xfId="2" applyNumberFormat="1" applyFont="1" applyFill="1" applyBorder="1" applyAlignment="1">
      <alignment horizontal="center"/>
    </xf>
    <xf numFmtId="43" fontId="12" fillId="0" borderId="32" xfId="2" applyFont="1" applyFill="1" applyBorder="1" applyAlignment="1">
      <alignment horizontal="center"/>
    </xf>
    <xf numFmtId="167" fontId="12" fillId="0" borderId="18" xfId="3" applyNumberFormat="1" applyFont="1" applyFill="1" applyBorder="1" applyAlignment="1">
      <alignment horizontal="center"/>
    </xf>
    <xf numFmtId="164" fontId="12" fillId="0" borderId="19" xfId="3" applyNumberFormat="1" applyFont="1" applyFill="1" applyBorder="1" applyAlignment="1">
      <alignment horizontal="center"/>
    </xf>
    <xf numFmtId="2" fontId="12" fillId="0" borderId="19" xfId="1" applyNumberFormat="1" applyFont="1" applyFill="1" applyBorder="1" applyAlignment="1">
      <alignment horizontal="center"/>
    </xf>
    <xf numFmtId="7" fontId="12" fillId="0" borderId="18" xfId="3" applyNumberFormat="1" applyFont="1" applyFill="1" applyBorder="1" applyAlignment="1">
      <alignment horizontal="center"/>
    </xf>
    <xf numFmtId="43" fontId="12" fillId="0" borderId="18" xfId="4" applyFont="1" applyFill="1" applyBorder="1" applyAlignment="1">
      <alignment horizontal="center"/>
    </xf>
    <xf numFmtId="1" fontId="12" fillId="0" borderId="33" xfId="1" applyNumberFormat="1" applyFont="1" applyFill="1" applyBorder="1" applyAlignment="1">
      <alignment horizontal="center"/>
    </xf>
    <xf numFmtId="2" fontId="12" fillId="0" borderId="34" xfId="1" applyNumberFormat="1" applyFont="1" applyFill="1" applyBorder="1" applyAlignment="1">
      <alignment horizontal="center"/>
    </xf>
    <xf numFmtId="164" fontId="12" fillId="0" borderId="34" xfId="2" applyNumberFormat="1" applyFont="1" applyFill="1" applyBorder="1" applyAlignment="1">
      <alignment horizontal="center"/>
    </xf>
    <xf numFmtId="43" fontId="12" fillId="0" borderId="34" xfId="2" applyFont="1" applyFill="1" applyBorder="1" applyAlignment="1">
      <alignment horizontal="center"/>
    </xf>
    <xf numFmtId="7" fontId="12" fillId="0" borderId="34" xfId="3" applyNumberFormat="1" applyFont="1" applyFill="1" applyBorder="1" applyAlignment="1">
      <alignment horizontal="center"/>
    </xf>
    <xf numFmtId="7" fontId="12" fillId="0" borderId="34" xfId="4" applyNumberFormat="1" applyFont="1" applyFill="1" applyBorder="1" applyAlignment="1">
      <alignment horizontal="center"/>
    </xf>
    <xf numFmtId="43" fontId="12" fillId="0" borderId="34" xfId="4" applyFont="1" applyFill="1" applyBorder="1" applyAlignment="1">
      <alignment horizontal="center"/>
    </xf>
    <xf numFmtId="167" fontId="12" fillId="0" borderId="34" xfId="3" applyNumberFormat="1" applyFont="1" applyFill="1" applyBorder="1" applyAlignment="1">
      <alignment horizontal="center"/>
    </xf>
    <xf numFmtId="43" fontId="12" fillId="0" borderId="35" xfId="3" applyFont="1" applyFill="1" applyBorder="1" applyAlignment="1">
      <alignment horizontal="center"/>
    </xf>
    <xf numFmtId="7" fontId="12" fillId="0" borderId="27" xfId="3" applyNumberFormat="1" applyFont="1" applyFill="1" applyBorder="1" applyAlignment="1">
      <alignment horizontal="center"/>
    </xf>
    <xf numFmtId="167" fontId="12" fillId="0" borderId="27" xfId="4" applyNumberFormat="1" applyFont="1" applyFill="1" applyBorder="1" applyAlignment="1">
      <alignment horizontal="center"/>
    </xf>
    <xf numFmtId="167" fontId="12" fillId="0" borderId="27" xfId="3" applyNumberFormat="1" applyFont="1" applyFill="1" applyBorder="1" applyAlignment="1">
      <alignment horizontal="center"/>
    </xf>
    <xf numFmtId="164" fontId="0" fillId="0" borderId="0" xfId="2" applyNumberFormat="1" applyFont="1" applyFill="1"/>
    <xf numFmtId="43" fontId="0" fillId="0" borderId="0" xfId="2" applyFont="1" applyFill="1"/>
    <xf numFmtId="0" fontId="0" fillId="0" borderId="0" xfId="0" applyFill="1" applyAlignment="1">
      <alignment horizontal="center"/>
    </xf>
    <xf numFmtId="164" fontId="0" fillId="0" borderId="0" xfId="4" applyNumberFormat="1" applyFont="1" applyFill="1"/>
    <xf numFmtId="0" fontId="14" fillId="0" borderId="18" xfId="0" applyFont="1" applyFill="1" applyBorder="1"/>
    <xf numFmtId="2" fontId="15" fillId="0" borderId="18" xfId="1" applyNumberFormat="1" applyFont="1" applyFill="1" applyBorder="1" applyAlignment="1">
      <alignment horizontal="center"/>
    </xf>
    <xf numFmtId="164" fontId="14" fillId="0" borderId="18" xfId="2" applyNumberFormat="1" applyFont="1" applyFill="1" applyBorder="1"/>
    <xf numFmtId="168" fontId="14" fillId="0" borderId="18" xfId="2" applyNumberFormat="1" applyFont="1" applyFill="1" applyBorder="1"/>
    <xf numFmtId="164" fontId="2" fillId="0" borderId="24" xfId="2" applyNumberFormat="1" applyFont="1" applyFill="1" applyBorder="1"/>
    <xf numFmtId="164" fontId="2" fillId="0" borderId="36" xfId="4" applyNumberFormat="1" applyFont="1" applyFill="1" applyBorder="1"/>
    <xf numFmtId="15" fontId="2" fillId="0" borderId="37" xfId="0" applyNumberFormat="1" applyFont="1" applyFill="1" applyBorder="1"/>
    <xf numFmtId="0" fontId="8" fillId="0" borderId="0" xfId="5" applyFill="1" applyAlignment="1" applyProtection="1"/>
    <xf numFmtId="164" fontId="0" fillId="0" borderId="0" xfId="0" applyNumberFormat="1" applyFill="1"/>
  </cellXfs>
  <cellStyles count="7">
    <cellStyle name="Comma 3 2" xfId="3"/>
    <cellStyle name="Comma 5" xfId="2"/>
    <cellStyle name="Comma 5 2" xfId="4"/>
    <cellStyle name="Comma 6" xfId="6"/>
    <cellStyle name="Hyperlink" xfId="5" builtinId="8"/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bp.com.pk/RateSheetFiles/NBP-RateSheet-04-11-2024.pdf" TargetMode="External"/><Relationship Id="rId1" Type="http://schemas.openxmlformats.org/officeDocument/2006/relationships/hyperlink" Target="https://pakistanteaassociation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3"/>
  <sheetViews>
    <sheetView tabSelected="1" topLeftCell="A5" zoomScaleNormal="100" workbookViewId="0">
      <selection activeCell="D9" sqref="D9"/>
    </sheetView>
  </sheetViews>
  <sheetFormatPr defaultRowHeight="12.75" x14ac:dyDescent="0.2"/>
  <cols>
    <col min="1" max="1" width="9.140625" style="9"/>
    <col min="2" max="2" width="5.7109375" style="9" customWidth="1"/>
    <col min="3" max="3" width="14.85546875" style="9" customWidth="1"/>
    <col min="4" max="4" width="8.7109375" style="9" bestFit="1" customWidth="1"/>
    <col min="5" max="5" width="18.85546875" style="9" bestFit="1" customWidth="1"/>
    <col min="6" max="6" width="29" style="9" bestFit="1" customWidth="1"/>
    <col min="7" max="7" width="12.85546875" style="9" bestFit="1" customWidth="1"/>
    <col min="8" max="8" width="16.42578125" style="9" bestFit="1" customWidth="1"/>
    <col min="9" max="9" width="24.5703125" style="9" bestFit="1" customWidth="1"/>
    <col min="10" max="10" width="14.28515625" style="9" bestFit="1" customWidth="1"/>
    <col min="11" max="11" width="10.42578125" style="9" bestFit="1" customWidth="1"/>
    <col min="12" max="16384" width="9.140625" style="9"/>
  </cols>
  <sheetData>
    <row r="1" spans="2:11" x14ac:dyDescent="0.2">
      <c r="B1" s="1"/>
      <c r="C1" s="1"/>
      <c r="D1" s="2"/>
      <c r="E1" s="3"/>
      <c r="F1" s="4"/>
      <c r="G1" s="5"/>
      <c r="H1" s="6"/>
      <c r="I1" s="6"/>
      <c r="J1" s="7"/>
      <c r="K1" s="8"/>
    </row>
    <row r="2" spans="2:11" ht="36" x14ac:dyDescent="0.55000000000000004">
      <c r="C2" s="10"/>
      <c r="D2" s="11" t="s">
        <v>0</v>
      </c>
      <c r="E2" s="11"/>
      <c r="F2" s="11"/>
      <c r="G2" s="11"/>
      <c r="H2" s="11"/>
      <c r="I2" s="11"/>
      <c r="J2" s="11"/>
      <c r="K2" s="11"/>
    </row>
    <row r="3" spans="2:11" ht="15.75" x14ac:dyDescent="0.25">
      <c r="C3" s="12"/>
      <c r="D3" s="13" t="s">
        <v>1</v>
      </c>
      <c r="E3" s="14"/>
      <c r="F3" s="14"/>
      <c r="G3" s="14"/>
      <c r="H3" s="14"/>
      <c r="I3" s="14"/>
      <c r="J3" s="14"/>
      <c r="K3" s="15"/>
    </row>
    <row r="4" spans="2:11" ht="15.75" x14ac:dyDescent="0.25">
      <c r="C4" s="12"/>
      <c r="D4" s="16" t="s">
        <v>2</v>
      </c>
      <c r="E4" s="17"/>
      <c r="F4" s="17"/>
      <c r="G4" s="17"/>
      <c r="H4" s="17"/>
      <c r="I4" s="17"/>
      <c r="J4" s="17"/>
      <c r="K4" s="18"/>
    </row>
    <row r="5" spans="2:11" ht="15.75" x14ac:dyDescent="0.25">
      <c r="C5" s="12"/>
      <c r="D5" s="19" t="s">
        <v>3</v>
      </c>
      <c r="E5" s="20"/>
      <c r="F5" s="20"/>
      <c r="G5" s="20"/>
      <c r="H5" s="20"/>
      <c r="I5" s="20"/>
      <c r="J5" s="20"/>
      <c r="K5" s="21"/>
    </row>
    <row r="6" spans="2:11" ht="15.75" x14ac:dyDescent="0.25">
      <c r="C6" s="12"/>
      <c r="D6" s="22" t="s">
        <v>4</v>
      </c>
      <c r="E6" s="23"/>
      <c r="F6" s="23"/>
      <c r="G6" s="23"/>
      <c r="H6" s="23"/>
      <c r="I6" s="23"/>
      <c r="J6" s="23"/>
      <c r="K6" s="24"/>
    </row>
    <row r="7" spans="2:11" ht="21" thickBot="1" x14ac:dyDescent="0.35">
      <c r="B7" s="25" t="s">
        <v>5</v>
      </c>
      <c r="C7" s="26"/>
      <c r="D7" s="27"/>
      <c r="E7" s="28"/>
      <c r="F7" s="29"/>
      <c r="G7" s="30"/>
      <c r="H7" s="31"/>
      <c r="I7" s="31"/>
      <c r="J7" s="32"/>
      <c r="K7" s="33"/>
    </row>
    <row r="8" spans="2:11" x14ac:dyDescent="0.2">
      <c r="B8" s="34" t="s">
        <v>6</v>
      </c>
      <c r="C8" s="35" t="s">
        <v>7</v>
      </c>
      <c r="D8" s="36" t="s">
        <v>8</v>
      </c>
      <c r="E8" s="37" t="s">
        <v>9</v>
      </c>
      <c r="F8" s="38" t="s">
        <v>10</v>
      </c>
      <c r="G8" s="39" t="s">
        <v>11</v>
      </c>
      <c r="H8" s="39" t="s">
        <v>9</v>
      </c>
      <c r="I8" s="39" t="s">
        <v>12</v>
      </c>
      <c r="J8" s="38" t="s">
        <v>13</v>
      </c>
      <c r="K8" s="40" t="s">
        <v>14</v>
      </c>
    </row>
    <row r="9" spans="2:11" x14ac:dyDescent="0.2">
      <c r="B9" s="41">
        <v>1</v>
      </c>
      <c r="C9" s="42" t="s">
        <v>15</v>
      </c>
      <c r="D9" s="43"/>
      <c r="E9" s="44"/>
      <c r="F9" s="45"/>
      <c r="G9" s="46"/>
      <c r="H9" s="46"/>
      <c r="I9" s="47"/>
      <c r="J9" s="48"/>
      <c r="K9" s="49"/>
    </row>
    <row r="10" spans="2:11" x14ac:dyDescent="0.2">
      <c r="B10" s="41">
        <v>2</v>
      </c>
      <c r="C10" s="42" t="s">
        <v>16</v>
      </c>
      <c r="D10" s="50">
        <v>1155</v>
      </c>
      <c r="E10" s="44">
        <v>71225</v>
      </c>
      <c r="F10" s="45">
        <f t="shared" ref="F10:F27" si="0">+G10/E10</f>
        <v>0.91054054054054057</v>
      </c>
      <c r="G10" s="45">
        <v>64853.25</v>
      </c>
      <c r="H10" s="46">
        <f t="shared" ref="H10:H27" si="1">E10</f>
        <v>71225</v>
      </c>
      <c r="I10" s="47">
        <f>G10*278.1</f>
        <v>18035688.825000003</v>
      </c>
      <c r="J10" s="48">
        <f t="shared" ref="J10:J27" si="2">+I10/H10</f>
        <v>253.22132432432437</v>
      </c>
      <c r="K10" s="49">
        <f>+H10/H33*100</f>
        <v>0.345652721643397</v>
      </c>
    </row>
    <row r="11" spans="2:11" x14ac:dyDescent="0.2">
      <c r="B11" s="41">
        <v>3</v>
      </c>
      <c r="C11" s="42" t="s">
        <v>17</v>
      </c>
      <c r="D11" s="43">
        <v>1530</v>
      </c>
      <c r="E11" s="44">
        <v>92067</v>
      </c>
      <c r="F11" s="45">
        <f t="shared" si="0"/>
        <v>1.4518626652329281</v>
      </c>
      <c r="G11" s="45">
        <v>133668.63999999998</v>
      </c>
      <c r="H11" s="46">
        <f t="shared" si="1"/>
        <v>92067</v>
      </c>
      <c r="I11" s="47">
        <f t="shared" ref="I11:I27" si="3">G11*278.1</f>
        <v>37173248.784000002</v>
      </c>
      <c r="J11" s="48">
        <f t="shared" si="2"/>
        <v>403.76300720127733</v>
      </c>
      <c r="K11" s="49">
        <f>+H11/H33*100</f>
        <v>0.44679830289284134</v>
      </c>
    </row>
    <row r="12" spans="2:11" x14ac:dyDescent="0.2">
      <c r="B12" s="41">
        <v>4</v>
      </c>
      <c r="C12" s="42" t="s">
        <v>18</v>
      </c>
      <c r="D12" s="43"/>
      <c r="E12" s="44"/>
      <c r="F12" s="45"/>
      <c r="G12" s="45"/>
      <c r="H12" s="46"/>
      <c r="I12" s="47"/>
      <c r="J12" s="48"/>
      <c r="K12" s="49"/>
    </row>
    <row r="13" spans="2:11" x14ac:dyDescent="0.2">
      <c r="B13" s="41">
        <v>5</v>
      </c>
      <c r="C13" s="42" t="s">
        <v>19</v>
      </c>
      <c r="D13" s="43"/>
      <c r="E13" s="44"/>
      <c r="F13" s="45"/>
      <c r="G13" s="45"/>
      <c r="H13" s="46"/>
      <c r="I13" s="47"/>
      <c r="J13" s="48"/>
      <c r="K13" s="49"/>
    </row>
    <row r="14" spans="2:11" x14ac:dyDescent="0.2">
      <c r="B14" s="41">
        <v>6</v>
      </c>
      <c r="C14" s="42" t="s">
        <v>20</v>
      </c>
      <c r="D14" s="43"/>
      <c r="E14" s="44"/>
      <c r="F14" s="45"/>
      <c r="G14" s="45"/>
      <c r="H14" s="46"/>
      <c r="I14" s="47"/>
      <c r="J14" s="48"/>
      <c r="K14" s="49"/>
    </row>
    <row r="15" spans="2:11" x14ac:dyDescent="0.2">
      <c r="B15" s="41">
        <v>7</v>
      </c>
      <c r="C15" s="42" t="s">
        <v>21</v>
      </c>
      <c r="D15" s="43"/>
      <c r="E15" s="44"/>
      <c r="F15" s="45"/>
      <c r="G15" s="45"/>
      <c r="H15" s="46"/>
      <c r="I15" s="47"/>
      <c r="J15" s="48"/>
      <c r="K15" s="49"/>
    </row>
    <row r="16" spans="2:11" x14ac:dyDescent="0.2">
      <c r="B16" s="41">
        <v>8</v>
      </c>
      <c r="C16" s="42" t="s">
        <v>22</v>
      </c>
      <c r="D16" s="43">
        <v>640</v>
      </c>
      <c r="E16" s="44">
        <v>33520</v>
      </c>
      <c r="F16" s="45">
        <f t="shared" si="0"/>
        <v>2.5070525059665871</v>
      </c>
      <c r="G16" s="45">
        <v>84036.4</v>
      </c>
      <c r="H16" s="46">
        <f t="shared" si="1"/>
        <v>33520</v>
      </c>
      <c r="I16" s="47">
        <f t="shared" si="3"/>
        <v>23370522.84</v>
      </c>
      <c r="J16" s="48">
        <f t="shared" si="2"/>
        <v>697.21130190930785</v>
      </c>
      <c r="K16" s="49">
        <f>+H16/H33*100</f>
        <v>0.16267152305351584</v>
      </c>
    </row>
    <row r="17" spans="2:11" x14ac:dyDescent="0.2">
      <c r="B17" s="41">
        <v>9</v>
      </c>
      <c r="C17" s="42" t="s">
        <v>23</v>
      </c>
      <c r="D17" s="43">
        <v>250154</v>
      </c>
      <c r="E17" s="44">
        <v>17359803.390000001</v>
      </c>
      <c r="F17" s="45">
        <f t="shared" si="0"/>
        <v>2.354085000383177</v>
      </c>
      <c r="G17" s="45">
        <v>40866452.770000033</v>
      </c>
      <c r="H17" s="46">
        <f t="shared" si="1"/>
        <v>17359803.390000001</v>
      </c>
      <c r="I17" s="47">
        <f t="shared" si="3"/>
        <v>11364960515.337009</v>
      </c>
      <c r="J17" s="48">
        <f t="shared" si="2"/>
        <v>654.67103860656164</v>
      </c>
      <c r="K17" s="49">
        <f>+H17/H33*100</f>
        <v>84.246588823415507</v>
      </c>
    </row>
    <row r="18" spans="2:11" x14ac:dyDescent="0.2">
      <c r="B18" s="41">
        <v>10</v>
      </c>
      <c r="C18" s="51" t="s">
        <v>24</v>
      </c>
      <c r="D18" s="43"/>
      <c r="E18" s="44"/>
      <c r="F18" s="45"/>
      <c r="G18" s="45"/>
      <c r="H18" s="46"/>
      <c r="I18" s="47"/>
      <c r="J18" s="48"/>
      <c r="K18" s="52"/>
    </row>
    <row r="19" spans="2:11" x14ac:dyDescent="0.2">
      <c r="B19" s="41">
        <v>11</v>
      </c>
      <c r="C19" s="42" t="s">
        <v>25</v>
      </c>
      <c r="D19" s="43">
        <v>22800</v>
      </c>
      <c r="E19" s="44">
        <v>1373940</v>
      </c>
      <c r="F19" s="45">
        <f t="shared" si="0"/>
        <v>1.3444971396130834</v>
      </c>
      <c r="G19" s="45">
        <v>1847258.4</v>
      </c>
      <c r="H19" s="46">
        <f t="shared" si="1"/>
        <v>1373940</v>
      </c>
      <c r="I19" s="47">
        <f t="shared" si="3"/>
        <v>513722561.04000002</v>
      </c>
      <c r="J19" s="48">
        <f t="shared" si="2"/>
        <v>373.90465452639853</v>
      </c>
      <c r="K19" s="49">
        <f>+H19/H33*100</f>
        <v>6.6676883169495094</v>
      </c>
    </row>
    <row r="20" spans="2:11" x14ac:dyDescent="0.2">
      <c r="B20" s="41">
        <v>12</v>
      </c>
      <c r="C20" s="42" t="s">
        <v>26</v>
      </c>
      <c r="D20" s="43"/>
      <c r="E20" s="44"/>
      <c r="F20" s="45"/>
      <c r="G20" s="45"/>
      <c r="H20" s="46"/>
      <c r="I20" s="47"/>
      <c r="J20" s="48"/>
      <c r="K20" s="49"/>
    </row>
    <row r="21" spans="2:11" x14ac:dyDescent="0.2">
      <c r="B21" s="41">
        <v>13</v>
      </c>
      <c r="C21" s="42" t="s">
        <v>27</v>
      </c>
      <c r="D21" s="43"/>
      <c r="E21" s="44"/>
      <c r="F21" s="45"/>
      <c r="G21" s="45"/>
      <c r="H21" s="46"/>
      <c r="I21" s="47"/>
      <c r="J21" s="48"/>
      <c r="K21" s="49"/>
    </row>
    <row r="22" spans="2:11" x14ac:dyDescent="0.2">
      <c r="B22" s="41">
        <v>14</v>
      </c>
      <c r="C22" s="42" t="s">
        <v>28</v>
      </c>
      <c r="D22" s="43">
        <v>12812</v>
      </c>
      <c r="E22" s="44">
        <v>885864.3</v>
      </c>
      <c r="F22" s="45">
        <f t="shared" si="0"/>
        <v>2.4656590642607443</v>
      </c>
      <c r="G22" s="45">
        <v>2184239.3409999995</v>
      </c>
      <c r="H22" s="46">
        <f t="shared" si="1"/>
        <v>885864.3</v>
      </c>
      <c r="I22" s="47">
        <f t="shared" si="3"/>
        <v>607436960.73209989</v>
      </c>
      <c r="J22" s="48">
        <f t="shared" si="2"/>
        <v>685.69978577091308</v>
      </c>
      <c r="K22" s="49">
        <f>+H22/H33*100</f>
        <v>4.2990720435482306</v>
      </c>
    </row>
    <row r="23" spans="2:11" x14ac:dyDescent="0.2">
      <c r="B23" s="41">
        <v>15</v>
      </c>
      <c r="C23" s="42" t="s">
        <v>29</v>
      </c>
      <c r="D23" s="43"/>
      <c r="E23" s="44"/>
      <c r="F23" s="45"/>
      <c r="G23" s="45"/>
      <c r="H23" s="46"/>
      <c r="I23" s="47"/>
      <c r="J23" s="48"/>
      <c r="K23" s="49"/>
    </row>
    <row r="24" spans="2:11" x14ac:dyDescent="0.2">
      <c r="B24" s="41">
        <v>16</v>
      </c>
      <c r="C24" s="42" t="s">
        <v>30</v>
      </c>
      <c r="D24" s="43"/>
      <c r="E24" s="44"/>
      <c r="F24" s="45"/>
      <c r="G24" s="45"/>
      <c r="H24" s="46"/>
      <c r="I24" s="47"/>
      <c r="J24" s="48"/>
      <c r="K24" s="49"/>
    </row>
    <row r="25" spans="2:11" x14ac:dyDescent="0.2">
      <c r="B25" s="41">
        <v>17</v>
      </c>
      <c r="C25" s="42" t="s">
        <v>31</v>
      </c>
      <c r="D25" s="43">
        <v>6500</v>
      </c>
      <c r="E25" s="44">
        <v>396468</v>
      </c>
      <c r="F25" s="45">
        <f t="shared" si="0"/>
        <v>1.3715376776940384</v>
      </c>
      <c r="G25" s="45">
        <v>543770.80000000005</v>
      </c>
      <c r="H25" s="46">
        <f t="shared" si="1"/>
        <v>396468</v>
      </c>
      <c r="I25" s="47">
        <f t="shared" si="3"/>
        <v>151222659.48000002</v>
      </c>
      <c r="J25" s="48">
        <f t="shared" si="2"/>
        <v>381.42462816671213</v>
      </c>
      <c r="K25" s="49">
        <f>+H25/H33*100</f>
        <v>1.92404693919992</v>
      </c>
    </row>
    <row r="26" spans="2:11" x14ac:dyDescent="0.2">
      <c r="B26" s="41">
        <v>18</v>
      </c>
      <c r="C26" s="42" t="s">
        <v>32</v>
      </c>
      <c r="D26" s="43">
        <v>4606</v>
      </c>
      <c r="E26" s="44">
        <v>293334.5</v>
      </c>
      <c r="F26" s="45">
        <f t="shared" si="0"/>
        <v>1.1382427910798083</v>
      </c>
      <c r="G26" s="45">
        <v>333885.88</v>
      </c>
      <c r="H26" s="46">
        <f t="shared" si="1"/>
        <v>293334.5</v>
      </c>
      <c r="I26" s="47">
        <f t="shared" si="3"/>
        <v>92853663.228000015</v>
      </c>
      <c r="J26" s="48">
        <f t="shared" si="2"/>
        <v>316.54532019929474</v>
      </c>
      <c r="K26" s="49">
        <f>+H26/H33*100</f>
        <v>1.4235432541510007</v>
      </c>
    </row>
    <row r="27" spans="2:11" x14ac:dyDescent="0.2">
      <c r="B27" s="41">
        <v>19</v>
      </c>
      <c r="C27" s="42" t="s">
        <v>33</v>
      </c>
      <c r="D27" s="43">
        <v>1540</v>
      </c>
      <c r="E27" s="44">
        <v>99720</v>
      </c>
      <c r="F27" s="45">
        <f t="shared" si="0"/>
        <v>1.0505655836341756</v>
      </c>
      <c r="G27" s="45">
        <v>104762.4</v>
      </c>
      <c r="H27" s="46">
        <f t="shared" si="1"/>
        <v>99720</v>
      </c>
      <c r="I27" s="47">
        <f t="shared" si="3"/>
        <v>29134423.440000001</v>
      </c>
      <c r="J27" s="48">
        <f t="shared" si="2"/>
        <v>292.1622888086643</v>
      </c>
      <c r="K27" s="49">
        <f>+H27/H33*100</f>
        <v>0.48393807514607995</v>
      </c>
    </row>
    <row r="28" spans="2:11" x14ac:dyDescent="0.2">
      <c r="B28" s="41">
        <v>20</v>
      </c>
      <c r="C28" s="42" t="s">
        <v>34</v>
      </c>
      <c r="D28" s="43"/>
      <c r="E28" s="44"/>
      <c r="F28" s="45"/>
      <c r="G28" s="53"/>
      <c r="H28" s="46"/>
      <c r="I28" s="47"/>
      <c r="J28" s="48"/>
      <c r="K28" s="49"/>
    </row>
    <row r="29" spans="2:11" x14ac:dyDescent="0.2">
      <c r="B29" s="41">
        <v>21</v>
      </c>
      <c r="C29" s="42" t="s">
        <v>35</v>
      </c>
      <c r="D29" s="43"/>
      <c r="E29" s="44"/>
      <c r="F29" s="45"/>
      <c r="G29" s="53"/>
      <c r="H29" s="46"/>
      <c r="I29" s="47"/>
      <c r="J29" s="48"/>
      <c r="K29" s="49"/>
    </row>
    <row r="30" spans="2:11" x14ac:dyDescent="0.2">
      <c r="B30" s="54">
        <v>22</v>
      </c>
      <c r="C30" s="55" t="s">
        <v>36</v>
      </c>
      <c r="D30" s="56"/>
      <c r="E30" s="44"/>
      <c r="F30" s="45"/>
      <c r="G30" s="53"/>
      <c r="H30" s="46"/>
      <c r="I30" s="47"/>
      <c r="J30" s="48"/>
      <c r="K30" s="49"/>
    </row>
    <row r="31" spans="2:11" x14ac:dyDescent="0.2">
      <c r="B31" s="57">
        <v>23</v>
      </c>
      <c r="C31" s="58" t="s">
        <v>37</v>
      </c>
      <c r="D31" s="59"/>
      <c r="E31" s="60"/>
      <c r="F31" s="45"/>
      <c r="G31" s="53"/>
      <c r="H31" s="46"/>
      <c r="I31" s="47"/>
      <c r="J31" s="48"/>
      <c r="K31" s="49"/>
    </row>
    <row r="32" spans="2:11" ht="13.5" thickBot="1" x14ac:dyDescent="0.25">
      <c r="B32" s="61">
        <v>24</v>
      </c>
      <c r="C32" s="62" t="s">
        <v>38</v>
      </c>
      <c r="D32" s="63"/>
      <c r="E32" s="64"/>
      <c r="F32" s="45"/>
      <c r="G32" s="53"/>
      <c r="H32" s="46"/>
      <c r="I32" s="47"/>
      <c r="J32" s="48"/>
      <c r="K32" s="49"/>
    </row>
    <row r="33" spans="2:11" ht="13.5" thickBot="1" x14ac:dyDescent="0.25">
      <c r="B33" s="65"/>
      <c r="C33" s="66" t="s">
        <v>39</v>
      </c>
      <c r="D33" s="67">
        <f>SUM(D10:D32)</f>
        <v>301737</v>
      </c>
      <c r="E33" s="68">
        <f>SUM(E10:E32)</f>
        <v>20605942.190000001</v>
      </c>
      <c r="F33" s="69">
        <f>+G33/E33</f>
        <v>2.2402726094904191</v>
      </c>
      <c r="G33" s="70">
        <f>SUM(G10:G32)</f>
        <v>46162927.881000027</v>
      </c>
      <c r="H33" s="71">
        <f>SUM(H10:H32)</f>
        <v>20605942.190000001</v>
      </c>
      <c r="I33" s="72">
        <f>SUM(I10:I32)</f>
        <v>12837910243.70611</v>
      </c>
      <c r="J33" s="72">
        <f>+I33/H33</f>
        <v>623.01981269928569</v>
      </c>
      <c r="K33" s="73">
        <f>SUM(K9:K32)</f>
        <v>100.00000000000001</v>
      </c>
    </row>
    <row r="34" spans="2:11" x14ac:dyDescent="0.2">
      <c r="B34" s="74"/>
      <c r="C34" s="75"/>
      <c r="D34" s="76"/>
      <c r="E34" s="77"/>
      <c r="F34" s="78"/>
      <c r="G34" s="78"/>
      <c r="H34" s="79"/>
      <c r="I34" s="79"/>
      <c r="J34" s="78"/>
      <c r="K34" s="78"/>
    </row>
    <row r="35" spans="2:11" ht="21" thickBot="1" x14ac:dyDescent="0.35">
      <c r="B35" s="80" t="s">
        <v>40</v>
      </c>
      <c r="C35" s="62"/>
      <c r="D35" s="76"/>
      <c r="E35" s="76"/>
      <c r="F35" s="76"/>
      <c r="G35" s="76"/>
      <c r="H35" s="79"/>
      <c r="I35" s="79"/>
      <c r="J35" s="78"/>
      <c r="K35" s="78"/>
    </row>
    <row r="36" spans="2:11" ht="13.5" thickBot="1" x14ac:dyDescent="0.25">
      <c r="B36" s="81" t="s">
        <v>6</v>
      </c>
      <c r="C36" s="82" t="s">
        <v>7</v>
      </c>
      <c r="D36" s="67" t="s">
        <v>8</v>
      </c>
      <c r="E36" s="83" t="s">
        <v>9</v>
      </c>
      <c r="F36" s="84" t="s">
        <v>10</v>
      </c>
      <c r="G36" s="85" t="s">
        <v>11</v>
      </c>
      <c r="H36" s="85" t="s">
        <v>9</v>
      </c>
      <c r="I36" s="85" t="s">
        <v>12</v>
      </c>
      <c r="J36" s="84" t="s">
        <v>13</v>
      </c>
      <c r="K36" s="86" t="s">
        <v>14</v>
      </c>
    </row>
    <row r="37" spans="2:11" x14ac:dyDescent="0.2">
      <c r="B37" s="87">
        <v>1</v>
      </c>
      <c r="C37" s="88" t="s">
        <v>22</v>
      </c>
      <c r="D37" s="89"/>
      <c r="E37" s="90"/>
      <c r="F37" s="45"/>
      <c r="G37" s="45"/>
      <c r="H37" s="46"/>
      <c r="I37" s="47"/>
      <c r="J37" s="91"/>
      <c r="K37" s="92"/>
    </row>
    <row r="38" spans="2:11" x14ac:dyDescent="0.2">
      <c r="B38" s="54">
        <v>2</v>
      </c>
      <c r="C38" s="93" t="s">
        <v>16</v>
      </c>
      <c r="D38" s="43"/>
      <c r="E38" s="44"/>
      <c r="F38" s="45"/>
      <c r="G38" s="45"/>
      <c r="H38" s="46"/>
      <c r="I38" s="47"/>
      <c r="J38" s="91"/>
      <c r="K38" s="92"/>
    </row>
    <row r="39" spans="2:11" x14ac:dyDescent="0.2">
      <c r="B39" s="54">
        <v>3</v>
      </c>
      <c r="C39" s="93" t="s">
        <v>18</v>
      </c>
      <c r="D39" s="43">
        <v>3145</v>
      </c>
      <c r="E39" s="44">
        <v>113685</v>
      </c>
      <c r="F39" s="45">
        <f>+G39/E39</f>
        <v>1.747572854818138</v>
      </c>
      <c r="G39" s="45">
        <v>198672.82</v>
      </c>
      <c r="H39" s="46">
        <f>E39</f>
        <v>113685</v>
      </c>
      <c r="I39" s="47">
        <f>G39*278.1</f>
        <v>55250911.242000006</v>
      </c>
      <c r="J39" s="91">
        <f>+I39/H39</f>
        <v>486.0000109249242</v>
      </c>
      <c r="K39" s="92">
        <f>+H39/H43*100</f>
        <v>45.670382645375113</v>
      </c>
    </row>
    <row r="40" spans="2:11" x14ac:dyDescent="0.2">
      <c r="B40" s="54">
        <v>4</v>
      </c>
      <c r="C40" s="93" t="s">
        <v>33</v>
      </c>
      <c r="D40" s="43">
        <v>3893</v>
      </c>
      <c r="E40" s="44">
        <v>135240</v>
      </c>
      <c r="F40" s="45">
        <f>+G40/E40</f>
        <v>1.8342857142857143</v>
      </c>
      <c r="G40" s="45">
        <v>248068.8</v>
      </c>
      <c r="H40" s="46">
        <f>E40</f>
        <v>135240</v>
      </c>
      <c r="I40" s="47">
        <f>G40*278.1</f>
        <v>68987933.280000001</v>
      </c>
      <c r="J40" s="91">
        <f>+I40/H40</f>
        <v>510.11485714285715</v>
      </c>
      <c r="K40" s="92">
        <f>+H40/H43*100</f>
        <v>54.32961735462488</v>
      </c>
    </row>
    <row r="41" spans="2:11" x14ac:dyDescent="0.2">
      <c r="B41" s="54">
        <v>5</v>
      </c>
      <c r="C41" s="55" t="s">
        <v>30</v>
      </c>
      <c r="D41" s="56"/>
      <c r="E41" s="44"/>
      <c r="F41" s="45"/>
      <c r="G41" s="94"/>
      <c r="H41" s="95"/>
      <c r="I41" s="47"/>
      <c r="J41" s="91"/>
      <c r="K41" s="49"/>
    </row>
    <row r="42" spans="2:11" ht="13.5" thickBot="1" x14ac:dyDescent="0.25">
      <c r="B42" s="96">
        <v>6</v>
      </c>
      <c r="C42" s="97" t="s">
        <v>41</v>
      </c>
      <c r="D42" s="98"/>
      <c r="E42" s="99"/>
      <c r="F42" s="100"/>
      <c r="G42" s="101"/>
      <c r="H42" s="102"/>
      <c r="I42" s="47"/>
      <c r="J42" s="103"/>
      <c r="K42" s="104"/>
    </row>
    <row r="43" spans="2:11" ht="13.5" thickBot="1" x14ac:dyDescent="0.25">
      <c r="B43" s="81"/>
      <c r="C43" s="82" t="s">
        <v>39</v>
      </c>
      <c r="D43" s="67">
        <f>SUM(D37:D42)</f>
        <v>7038</v>
      </c>
      <c r="E43" s="68">
        <f>SUM(E37:E42)</f>
        <v>248925</v>
      </c>
      <c r="F43" s="105">
        <f>G43/E43</f>
        <v>1.7946836195641258</v>
      </c>
      <c r="G43" s="70">
        <f>SUM(G37:G42)</f>
        <v>446741.62</v>
      </c>
      <c r="H43" s="71">
        <f>SUM(H37:H42)</f>
        <v>248925</v>
      </c>
      <c r="I43" s="106">
        <f>SUM(I37:I42)</f>
        <v>124238844.52200001</v>
      </c>
      <c r="J43" s="107">
        <f>+I43/H43</f>
        <v>499.10151460078345</v>
      </c>
      <c r="K43" s="73">
        <f>SUM(K37:K42)</f>
        <v>100</v>
      </c>
    </row>
    <row r="44" spans="2:11" ht="13.5" thickBot="1" x14ac:dyDescent="0.25">
      <c r="D44" s="108"/>
      <c r="E44" s="109"/>
      <c r="F44" s="110"/>
      <c r="G44" s="110"/>
      <c r="H44" s="111"/>
      <c r="I44" s="111"/>
    </row>
    <row r="45" spans="2:11" ht="13.5" thickBot="1" x14ac:dyDescent="0.25">
      <c r="B45" s="112" t="s">
        <v>42</v>
      </c>
      <c r="C45" s="113" t="s">
        <v>43</v>
      </c>
      <c r="D45" s="113"/>
      <c r="E45" s="114" t="s">
        <v>44</v>
      </c>
      <c r="F45" s="115">
        <v>45600</v>
      </c>
      <c r="G45" s="108"/>
      <c r="H45" s="116" t="s">
        <v>45</v>
      </c>
      <c r="I45" s="117" t="s">
        <v>46</v>
      </c>
      <c r="J45" s="117" t="s">
        <v>47</v>
      </c>
      <c r="K45" s="118">
        <v>45600</v>
      </c>
    </row>
    <row r="46" spans="2:11" x14ac:dyDescent="0.2">
      <c r="C46" s="119" t="s">
        <v>48</v>
      </c>
      <c r="D46" s="108"/>
      <c r="E46" s="108"/>
      <c r="F46" s="108"/>
      <c r="G46" s="108"/>
      <c r="H46" s="108"/>
      <c r="I46" s="111"/>
    </row>
    <row r="48" spans="2:11" x14ac:dyDescent="0.2">
      <c r="D48" s="120"/>
      <c r="E48" s="120"/>
      <c r="F48" s="120"/>
      <c r="G48" s="120"/>
    </row>
    <row r="49" spans="4:11" x14ac:dyDescent="0.2">
      <c r="D49" s="120"/>
      <c r="E49" s="120"/>
      <c r="F49" s="120"/>
      <c r="G49" s="120"/>
      <c r="H49" s="120"/>
    </row>
    <row r="50" spans="4:11" x14ac:dyDescent="0.2">
      <c r="D50" s="120"/>
      <c r="E50" s="120"/>
      <c r="F50" s="120"/>
      <c r="G50" s="120"/>
      <c r="H50" s="120"/>
      <c r="I50" s="120"/>
      <c r="J50" s="120"/>
      <c r="K50" s="120"/>
    </row>
    <row r="51" spans="4:11" x14ac:dyDescent="0.2">
      <c r="D51" s="120"/>
      <c r="E51" s="120"/>
      <c r="F51" s="120"/>
      <c r="G51" s="120"/>
    </row>
    <row r="52" spans="4:11" x14ac:dyDescent="0.2">
      <c r="D52" s="120"/>
      <c r="E52" s="120"/>
      <c r="F52" s="120"/>
      <c r="G52" s="120"/>
    </row>
    <row r="53" spans="4:11" x14ac:dyDescent="0.2">
      <c r="D53" s="120"/>
      <c r="E53" s="120"/>
      <c r="F53" s="120"/>
      <c r="G53" s="120"/>
    </row>
  </sheetData>
  <mergeCells count="6">
    <mergeCell ref="D2:K2"/>
    <mergeCell ref="D3:K3"/>
    <mergeCell ref="D4:K4"/>
    <mergeCell ref="D5:K5"/>
    <mergeCell ref="D6:K6"/>
    <mergeCell ref="C45:D45"/>
  </mergeCells>
  <hyperlinks>
    <hyperlink ref="D5" r:id="rId1"/>
    <hyperlink ref="C46" r:id="rId2"/>
  </hyperlinks>
  <pageMargins left="0.7" right="0.7" top="0.75" bottom="0.75" header="0.3" footer="0.3"/>
  <pageSetup paperSize="5" scale="7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STATISTICES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Owais Muzammil</dc:creator>
  <cp:lastModifiedBy>Owais Muzammil</cp:lastModifiedBy>
  <dcterms:created xsi:type="dcterms:W3CDTF">2024-11-12T05:56:53Z</dcterms:created>
  <dcterms:modified xsi:type="dcterms:W3CDTF">2024-11-12T05:57:28Z</dcterms:modified>
</cp:coreProperties>
</file>